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8" yWindow="132" windowWidth="12120" windowHeight="8676" tabRatio="599"/>
  </bookViews>
  <sheets>
    <sheet name="Cycle Time" sheetId="11" r:id="rId1"/>
    <sheet name="Segment Speed Calculator" sheetId="12" r:id="rId2"/>
  </sheets>
  <externalReferences>
    <externalReference r:id="rId3"/>
    <externalReference r:id="rId4"/>
  </externalReferences>
  <definedNames>
    <definedName name="_RR16">'[1]Endhaul Appendix 1A'!$Q$78:$AB$79</definedName>
    <definedName name="_RR3">'[1]Endhaul Appendix 1A'!$Q$65:$AB$66</definedName>
    <definedName name="_RR8">'[1]Endhaul Appendix 1A'!$Q$71:$AB$73</definedName>
    <definedName name="APPRAISALCULVERTS">#REF!</definedName>
    <definedName name="APPRCULV">'[1]&gt;50% rock'!$K$43:$P$65</definedName>
    <definedName name="area">#REF!</definedName>
    <definedName name="AVGRATE">#REF!</definedName>
    <definedName name="BaseYear1">#REF!</definedName>
    <definedName name="BaseYear10">#REF!</definedName>
    <definedName name="BaseYear2">#REF!</definedName>
    <definedName name="BaseYear3">#REF!</definedName>
    <definedName name="BaseYear4">#REF!</definedName>
    <definedName name="BaseYear5">#REF!</definedName>
    <definedName name="BaseYear6">#REF!</definedName>
    <definedName name="BaseYear7">#REF!</definedName>
    <definedName name="BaseYear8">#REF!</definedName>
    <definedName name="BaseYear9">#REF!</definedName>
    <definedName name="BIO">#REF!</definedName>
    <definedName name="BiogeoZone">#REF!</definedName>
    <definedName name="CA">#REF!</definedName>
    <definedName name="ConstantW12">#REF!</definedName>
    <definedName name="COUPLER">#REF!</definedName>
    <definedName name="COUPLERS">'[1]Reconst. Road #1'!#REF!</definedName>
    <definedName name="ctime">#REF!</definedName>
    <definedName name="CYCLE">#REF!</definedName>
    <definedName name="date">#REF!</definedName>
    <definedName name="dater">#REF!</definedName>
    <definedName name="dist">#REF!</definedName>
    <definedName name="EDBaseYear1">#REF!</definedName>
    <definedName name="EDBaseYear10">#REF!</definedName>
    <definedName name="EDBaseYear11">#REF!</definedName>
    <definedName name="EDBaseYear12">#REF!</definedName>
    <definedName name="EDBaseYear2">#REF!</definedName>
    <definedName name="EDBaseYear3">#REF!</definedName>
    <definedName name="EDBaseYear4">#REF!</definedName>
    <definedName name="EDBaseYear5">#REF!</definedName>
    <definedName name="EDBaseYear6">#REF!</definedName>
    <definedName name="EDBaseYear7">#REF!</definedName>
    <definedName name="EDBaseYear8">#REF!</definedName>
    <definedName name="EDBaseYear9">#REF!</definedName>
    <definedName name="EIGHT_RR">#REF!</definedName>
    <definedName name="ELEVEN">#REF!</definedName>
    <definedName name="est">#REF!</definedName>
    <definedName name="etime">#REF!</definedName>
    <definedName name="finish">#REF!</definedName>
    <definedName name="GRP">#REF!</definedName>
    <definedName name="HVol">#REF!</definedName>
    <definedName name="IAMCULVERTS">#REF!</definedName>
    <definedName name="intadd">#REF!</definedName>
    <definedName name="ltime">#REF!</definedName>
    <definedName name="Mark">#REF!</definedName>
    <definedName name="Mark1">#REF!</definedName>
    <definedName name="more">#REF!</definedName>
    <definedName name="mrate">#REF!</definedName>
    <definedName name="NE">#REF!</definedName>
    <definedName name="PeaceDistrictsPE">#REF!</definedName>
    <definedName name="prod">#REF!</definedName>
    <definedName name="pvol">#REF!</definedName>
    <definedName name="_xlnm.Recorder">#REF!</definedName>
    <definedName name="RegionNumber">#REF!</definedName>
    <definedName name="ROLLRESIST">'[1]Endhaul Appendix 1A'!$Q$65:$AB$79</definedName>
    <definedName name="RR">#REF!</definedName>
    <definedName name="SIXTEEN_RR">#REF!</definedName>
    <definedName name="SKVOL">#REF!</definedName>
    <definedName name="SLOPE">#REF!</definedName>
    <definedName name="SlopeCount1">#REF!</definedName>
    <definedName name="SlopeCount10">#REF!</definedName>
    <definedName name="SlopeCount11">#REF!</definedName>
    <definedName name="SlopeCount12">#REF!</definedName>
    <definedName name="SlopeCount2">#REF!</definedName>
    <definedName name="SlopeCount3">#REF!</definedName>
    <definedName name="SlopeCount4">#REF!</definedName>
    <definedName name="SlopeCount5">#REF!</definedName>
    <definedName name="SlopeCount6">#REF!</definedName>
    <definedName name="SlopeCount7">#REF!</definedName>
    <definedName name="SlopeCount8">#REF!</definedName>
    <definedName name="SlopeCount9">#REF!</definedName>
    <definedName name="StabA">#REF!</definedName>
    <definedName name="StabConstant">#REF!</definedName>
    <definedName name="start">#REF!</definedName>
    <definedName name="SubCA">#REF!</definedName>
    <definedName name="Subgrade">#REF!</definedName>
    <definedName name="SubgradeA">#REF!</definedName>
    <definedName name="SubgradeB">#REF!</definedName>
    <definedName name="SubgradeC">#REF!</definedName>
    <definedName name="SubKA">#REF!</definedName>
    <definedName name="SubNE">#REF!</definedName>
    <definedName name="SubPE">#REF!</definedName>
    <definedName name="SubPG">#REF!</definedName>
    <definedName name="SubPR">#REF!</definedName>
    <definedName name="SUMdate">#REF!</definedName>
    <definedName name="svol">#REF!</definedName>
    <definedName name="SwingVol">#REF!</definedName>
    <definedName name="TEN">#REF!</definedName>
    <definedName name="THREE_RR">#REF!</definedName>
    <definedName name="time">#REF!</definedName>
    <definedName name="TMark">'[2]P. 1'!$E$4</definedName>
    <definedName name="total">#REF!</definedName>
    <definedName name="TreatmentHa">#REF!</definedName>
    <definedName name="Trend2000">#REF!</definedName>
    <definedName name="Trend2001">#REF!</definedName>
    <definedName name="Trend2002">#REF!</definedName>
    <definedName name="Trend85">#REF!</definedName>
    <definedName name="Trend86">#REF!</definedName>
    <definedName name="Trend87">#REF!</definedName>
    <definedName name="Trend88">#REF!</definedName>
    <definedName name="Trend89">#REF!</definedName>
    <definedName name="Trend90">#REF!</definedName>
    <definedName name="Trend91">#REF!</definedName>
    <definedName name="Trend92">#REF!</definedName>
    <definedName name="Trend93">#REF!</definedName>
    <definedName name="Trend94">#REF!</definedName>
    <definedName name="Trend95">#REF!</definedName>
    <definedName name="Trend96">#REF!</definedName>
    <definedName name="Trend97">#REF!</definedName>
    <definedName name="Trend98">#REF!</definedName>
    <definedName name="Trend99">#REF!</definedName>
    <definedName name="Volume">#REF!</definedName>
    <definedName name="Year2000">#REF!</definedName>
    <definedName name="Year2001">#REF!</definedName>
    <definedName name="Year2002">#REF!</definedName>
    <definedName name="Year85">#REF!</definedName>
    <definedName name="Year86">#REF!</definedName>
    <definedName name="Year87">#REF!</definedName>
    <definedName name="Year88">#REF!</definedName>
    <definedName name="Year89">#REF!</definedName>
    <definedName name="Year90">#REF!</definedName>
    <definedName name="Year91">#REF!</definedName>
    <definedName name="Year92">#REF!</definedName>
    <definedName name="Year93">#REF!</definedName>
    <definedName name="Year94">#REF!</definedName>
    <definedName name="Year95">#REF!</definedName>
    <definedName name="Year96">#REF!</definedName>
    <definedName name="Year97">#REF!</definedName>
    <definedName name="Year98">#REF!</definedName>
    <definedName name="Year99">#REF!</definedName>
  </definedNames>
  <calcPr calcId="145621"/>
</workbook>
</file>

<file path=xl/calcChain.xml><?xml version="1.0" encoding="utf-8"?>
<calcChain xmlns="http://schemas.openxmlformats.org/spreadsheetml/2006/main">
  <c r="AC38" i="11" l="1"/>
  <c r="AC37" i="11"/>
  <c r="C8" i="12" l="1"/>
  <c r="C7" i="12"/>
  <c r="R18" i="11" l="1"/>
  <c r="Q18" i="11"/>
  <c r="R17" i="11"/>
  <c r="Q17" i="11"/>
  <c r="R16" i="11"/>
  <c r="Q16" i="11"/>
  <c r="R15" i="11"/>
  <c r="Q15" i="11"/>
  <c r="R14" i="11"/>
  <c r="Q14" i="11"/>
  <c r="R13" i="11"/>
  <c r="Q13" i="11"/>
  <c r="R12" i="11"/>
  <c r="Q12" i="11"/>
  <c r="R11" i="11"/>
  <c r="Q11" i="11"/>
  <c r="R10" i="11"/>
  <c r="Q10" i="11"/>
  <c r="R9" i="11"/>
  <c r="Q9" i="11"/>
  <c r="R8" i="11"/>
  <c r="Q8" i="11"/>
  <c r="R7" i="11"/>
  <c r="Q7" i="11"/>
  <c r="R6" i="11"/>
  <c r="Q6" i="11"/>
  <c r="W18" i="11"/>
  <c r="V18" i="11"/>
  <c r="W17" i="11"/>
  <c r="V17" i="11"/>
  <c r="W16" i="11"/>
  <c r="V16" i="11"/>
  <c r="W15" i="11"/>
  <c r="V15" i="11"/>
  <c r="W14" i="11"/>
  <c r="V14" i="11"/>
  <c r="W13" i="11"/>
  <c r="V13" i="11"/>
  <c r="W12" i="11"/>
  <c r="V12" i="11"/>
  <c r="W11" i="11"/>
  <c r="V11" i="11"/>
  <c r="W10" i="11"/>
  <c r="V10" i="11"/>
  <c r="W9" i="11"/>
  <c r="V9" i="11"/>
  <c r="W8" i="11"/>
  <c r="V8" i="11"/>
  <c r="W7" i="11"/>
  <c r="V7" i="11"/>
  <c r="W6" i="11"/>
  <c r="V6" i="11"/>
  <c r="AA6" i="11"/>
  <c r="AB6" i="11"/>
  <c r="AA7" i="11"/>
  <c r="AB7" i="11"/>
  <c r="AA8" i="11"/>
  <c r="AB8" i="11"/>
  <c r="AA9" i="11"/>
  <c r="AB9" i="11"/>
  <c r="AA10" i="11"/>
  <c r="AB10" i="11"/>
  <c r="AD24" i="11"/>
  <c r="AD25" i="11"/>
  <c r="AD26" i="11"/>
  <c r="AD27" i="11"/>
  <c r="AD28" i="11"/>
  <c r="AD29" i="11"/>
  <c r="AD30" i="11"/>
  <c r="AD31" i="11"/>
  <c r="AD32" i="11"/>
  <c r="AD33" i="11"/>
  <c r="AD34" i="11"/>
  <c r="AD35" i="11"/>
  <c r="M6" i="11"/>
  <c r="H6" i="11"/>
  <c r="B19" i="11"/>
  <c r="C6" i="11" s="1"/>
  <c r="H7" i="11"/>
  <c r="M7" i="11"/>
  <c r="H8" i="11"/>
  <c r="M8" i="11"/>
  <c r="H9" i="11"/>
  <c r="M9" i="11"/>
  <c r="H10" i="11"/>
  <c r="M10" i="11"/>
  <c r="AB11" i="11"/>
  <c r="M11" i="11"/>
  <c r="H11" i="11"/>
  <c r="AB12" i="11"/>
  <c r="M12" i="11"/>
  <c r="H12" i="11"/>
  <c r="AB13" i="11"/>
  <c r="M13" i="11"/>
  <c r="H13" i="11"/>
  <c r="AB14" i="11"/>
  <c r="M14" i="11"/>
  <c r="H14" i="11"/>
  <c r="AB15" i="11"/>
  <c r="M15" i="11"/>
  <c r="H15" i="11"/>
  <c r="AB16" i="11"/>
  <c r="M16" i="11"/>
  <c r="H16" i="11"/>
  <c r="AB17" i="11"/>
  <c r="M17" i="11"/>
  <c r="H17" i="11"/>
  <c r="AB18" i="11"/>
  <c r="M18" i="11"/>
  <c r="H18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L6" i="11"/>
  <c r="G6" i="11"/>
  <c r="G7" i="11"/>
  <c r="L7" i="11"/>
  <c r="G8" i="11"/>
  <c r="L8" i="11"/>
  <c r="G9" i="11"/>
  <c r="L9" i="11"/>
  <c r="G10" i="11"/>
  <c r="L10" i="11"/>
  <c r="AA11" i="11"/>
  <c r="L11" i="11"/>
  <c r="G11" i="11"/>
  <c r="AA12" i="11"/>
  <c r="L12" i="11"/>
  <c r="G12" i="11"/>
  <c r="AA13" i="11"/>
  <c r="L13" i="11"/>
  <c r="G13" i="11"/>
  <c r="AA14" i="11"/>
  <c r="L14" i="11"/>
  <c r="G14" i="11"/>
  <c r="AA15" i="11"/>
  <c r="L15" i="11"/>
  <c r="G15" i="11"/>
  <c r="AA16" i="11"/>
  <c r="L16" i="11"/>
  <c r="G16" i="11"/>
  <c r="AA17" i="11"/>
  <c r="L17" i="11"/>
  <c r="G17" i="11"/>
  <c r="AA18" i="11"/>
  <c r="L18" i="11"/>
  <c r="G18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Z1" i="11"/>
  <c r="AC17" i="11" l="1"/>
  <c r="AE17" i="11" s="1"/>
  <c r="AC18" i="11"/>
  <c r="AD18" i="11"/>
  <c r="AD16" i="11"/>
  <c r="AD17" i="11"/>
  <c r="AC16" i="11"/>
  <c r="AD9" i="11"/>
  <c r="AD15" i="11"/>
  <c r="AC13" i="11"/>
  <c r="AC14" i="11"/>
  <c r="AC6" i="11"/>
  <c r="AE6" i="11" s="1"/>
  <c r="AD13" i="11"/>
  <c r="AD7" i="11"/>
  <c r="AD8" i="11"/>
  <c r="AD10" i="11"/>
  <c r="AD12" i="11"/>
  <c r="AD14" i="11"/>
  <c r="AD11" i="11"/>
  <c r="AD6" i="11"/>
  <c r="AF6" i="11" s="1"/>
  <c r="AC15" i="11"/>
  <c r="AC11" i="11"/>
  <c r="AC8" i="11"/>
  <c r="AC10" i="11"/>
  <c r="AC9" i="11"/>
  <c r="AC7" i="11"/>
  <c r="C10" i="11"/>
  <c r="C18" i="11"/>
  <c r="AF18" i="11" s="1"/>
  <c r="C17" i="11"/>
  <c r="C16" i="11"/>
  <c r="AF16" i="11" s="1"/>
  <c r="C15" i="11"/>
  <c r="C14" i="11"/>
  <c r="C13" i="11"/>
  <c r="C12" i="11"/>
  <c r="C11" i="11"/>
  <c r="C8" i="11"/>
  <c r="AC12" i="11"/>
  <c r="C9" i="11"/>
  <c r="C7" i="11"/>
  <c r="AF17" i="11" l="1"/>
  <c r="AE8" i="11"/>
  <c r="AF12" i="11"/>
  <c r="AF15" i="11"/>
  <c r="AE13" i="11"/>
  <c r="AD19" i="11"/>
  <c r="AF14" i="11"/>
  <c r="AE11" i="11"/>
  <c r="AE10" i="11"/>
  <c r="AF8" i="11"/>
  <c r="AE15" i="11"/>
  <c r="AE14" i="11"/>
  <c r="AF10" i="11"/>
  <c r="AE18" i="11"/>
  <c r="AF11" i="11"/>
  <c r="AF13" i="11"/>
  <c r="AE16" i="11"/>
  <c r="AE12" i="11"/>
  <c r="AC19" i="11"/>
  <c r="AF9" i="11"/>
  <c r="AE9" i="11"/>
  <c r="AF7" i="11"/>
  <c r="AE7" i="11"/>
  <c r="AE19" i="11" l="1"/>
  <c r="G24" i="11" s="1"/>
  <c r="AC36" i="11" s="1"/>
  <c r="AF19" i="11"/>
  <c r="H24" i="11" s="1"/>
  <c r="AD36" i="11" s="1"/>
  <c r="AB40" i="11" l="1"/>
  <c r="AD40" i="11" s="1"/>
</calcChain>
</file>

<file path=xl/sharedStrings.xml><?xml version="1.0" encoding="utf-8"?>
<sst xmlns="http://schemas.openxmlformats.org/spreadsheetml/2006/main" count="121" uniqueCount="50">
  <si>
    <t xml:space="preserve"> </t>
  </si>
  <si>
    <t>Minutes</t>
  </si>
  <si>
    <t>Hours</t>
  </si>
  <si>
    <t>CP</t>
  </si>
  <si>
    <t>TO COMMON JUNCTION</t>
  </si>
  <si>
    <t>Section 1</t>
  </si>
  <si>
    <t>Section 2</t>
  </si>
  <si>
    <t>Section 3</t>
  </si>
  <si>
    <t>Description</t>
  </si>
  <si>
    <t>Volume</t>
  </si>
  <si>
    <t>Weight</t>
  </si>
  <si>
    <t>Distance</t>
  </si>
  <si>
    <t xml:space="preserve"> Speed (km/hr)</t>
  </si>
  <si>
    <t>Time (minutes)</t>
  </si>
  <si>
    <t>Speed (km/hr)</t>
  </si>
  <si>
    <t xml:space="preserve"> Time (minutes)</t>
  </si>
  <si>
    <t>Total Time</t>
  </si>
  <si>
    <t>Weighted Time</t>
  </si>
  <si>
    <t>(m3)</t>
  </si>
  <si>
    <t>(km)</t>
  </si>
  <si>
    <t>Loaded</t>
  </si>
  <si>
    <t>Empty</t>
  </si>
  <si>
    <t>TOTAL CYCLE TIME</t>
  </si>
  <si>
    <t>COMMON JUNCTION TO DUMP/MILL</t>
  </si>
  <si>
    <t>Cable Volume</t>
  </si>
  <si>
    <t>Conv Volume</t>
  </si>
  <si>
    <t>TOTAL LOADED / EMPTY TIME</t>
  </si>
  <si>
    <t>Total Vol</t>
  </si>
  <si>
    <t>Data input fields</t>
  </si>
  <si>
    <t>Calculated fields</t>
  </si>
  <si>
    <t>(Block Number)</t>
  </si>
  <si>
    <t>(Road section)</t>
  </si>
  <si>
    <t>TO COMMON JUNCTION (from above calc)</t>
  </si>
  <si>
    <t>Name</t>
  </si>
  <si>
    <t>Loaded Speed</t>
  </si>
  <si>
    <t>Empty Speed</t>
  </si>
  <si>
    <t xml:space="preserve">Loaded Time </t>
  </si>
  <si>
    <t>Empty Time</t>
  </si>
  <si>
    <t>CJ or town-side intersection from table</t>
  </si>
  <si>
    <t>Stewart - Moody Cr FSR</t>
  </si>
  <si>
    <t>Nearest Bush-side intersection</t>
  </si>
  <si>
    <t>Stewart - Stewart 1400 Jct</t>
  </si>
  <si>
    <t xml:space="preserve">Calculated loaded segment speed </t>
  </si>
  <si>
    <t xml:space="preserve">Calculated Empty segment speed </t>
  </si>
  <si>
    <t>To Taurus</t>
  </si>
  <si>
    <t>Section 4</t>
  </si>
  <si>
    <t>Section 5</t>
  </si>
  <si>
    <t xml:space="preserve">  </t>
  </si>
  <si>
    <t>Cable pro-rated delay (93 min)</t>
  </si>
  <si>
    <t>Non-cable pro-rated delay (78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</si>
</sst>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0.0000"/>
    <numFmt numFmtId="166" formatCode="0.0"/>
    <numFmt numFmtId="167" formatCode="_(* #,##0.0_);_(* \(#,##0.0\);_(* &quot;-&quot;??_);_(@_)"/>
    <numFmt numFmtId="168" formatCode="_(* #,##0_);_(* \(#,##0\);_(* &quot;-&quot;??_);_(@_)"/>
    <numFmt numFmtId="169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" fontId="5" fillId="2" borderId="10" xfId="0" applyNumberFormat="1" applyFont="1" applyFill="1" applyBorder="1" applyAlignment="1" applyProtection="1">
      <alignment horizontal="center"/>
    </xf>
    <xf numFmtId="1" fontId="5" fillId="2" borderId="8" xfId="0" applyNumberFormat="1" applyFont="1" applyFill="1" applyBorder="1" applyAlignment="1" applyProtection="1">
      <alignment horizontal="center"/>
    </xf>
    <xf numFmtId="0" fontId="5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1" fontId="6" fillId="0" borderId="0" xfId="0" applyNumberFormat="1" applyFont="1"/>
    <xf numFmtId="0" fontId="5" fillId="3" borderId="1" xfId="0" quotePrefix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2" borderId="0" xfId="0" applyFont="1" applyFill="1"/>
    <xf numFmtId="0" fontId="7" fillId="0" borderId="0" xfId="0" applyFont="1" applyAlignment="1">
      <alignment horizontal="right"/>
    </xf>
    <xf numFmtId="0" fontId="5" fillId="0" borderId="0" xfId="0" applyFont="1" applyBorder="1"/>
    <xf numFmtId="166" fontId="5" fillId="2" borderId="8" xfId="0" applyNumberFormat="1" applyFont="1" applyFill="1" applyBorder="1" applyAlignment="1" applyProtection="1">
      <alignment horizontal="center"/>
    </xf>
    <xf numFmtId="166" fontId="5" fillId="2" borderId="20" xfId="0" applyNumberFormat="1" applyFont="1" applyFill="1" applyBorder="1" applyAlignment="1" applyProtection="1">
      <alignment horizontal="center"/>
    </xf>
    <xf numFmtId="166" fontId="5" fillId="2" borderId="11" xfId="0" applyNumberFormat="1" applyFont="1" applyFill="1" applyBorder="1" applyAlignment="1" applyProtection="1">
      <alignment horizontal="center"/>
    </xf>
    <xf numFmtId="166" fontId="5" fillId="2" borderId="15" xfId="0" applyNumberFormat="1" applyFont="1" applyFill="1" applyBorder="1" applyAlignment="1" applyProtection="1">
      <alignment horizontal="center"/>
    </xf>
    <xf numFmtId="166" fontId="5" fillId="2" borderId="5" xfId="0" applyNumberFormat="1" applyFont="1" applyFill="1" applyBorder="1" applyAlignment="1" applyProtection="1">
      <alignment horizontal="center"/>
    </xf>
    <xf numFmtId="166" fontId="5" fillId="2" borderId="6" xfId="0" applyNumberFormat="1" applyFont="1" applyFill="1" applyBorder="1" applyAlignment="1" applyProtection="1">
      <alignment horizontal="center"/>
    </xf>
    <xf numFmtId="166" fontId="6" fillId="0" borderId="0" xfId="0" applyNumberFormat="1" applyFont="1"/>
    <xf numFmtId="166" fontId="6" fillId="2" borderId="0" xfId="0" applyNumberFormat="1" applyFont="1" applyFill="1"/>
    <xf numFmtId="167" fontId="5" fillId="2" borderId="0" xfId="1" applyNumberFormat="1" applyFont="1" applyFill="1"/>
    <xf numFmtId="166" fontId="5" fillId="2" borderId="0" xfId="0" applyNumberFormat="1" applyFont="1" applyFill="1"/>
    <xf numFmtId="166" fontId="6" fillId="2" borderId="21" xfId="0" applyNumberFormat="1" applyFont="1" applyFill="1" applyBorder="1"/>
    <xf numFmtId="1" fontId="6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1" fontId="5" fillId="5" borderId="8" xfId="0" applyNumberFormat="1" applyFont="1" applyFill="1" applyBorder="1" applyAlignment="1" applyProtection="1">
      <alignment horizontal="center"/>
      <protection locked="0"/>
    </xf>
    <xf numFmtId="166" fontId="5" fillId="4" borderId="11" xfId="0" applyNumberFormat="1" applyFont="1" applyFill="1" applyBorder="1" applyAlignment="1" applyProtection="1">
      <alignment horizontal="center"/>
    </xf>
    <xf numFmtId="166" fontId="5" fillId="4" borderId="15" xfId="0" applyNumberFormat="1" applyFont="1" applyFill="1" applyBorder="1" applyAlignment="1" applyProtection="1">
      <alignment horizontal="center"/>
    </xf>
    <xf numFmtId="166" fontId="6" fillId="4" borderId="8" xfId="0" applyNumberFormat="1" applyFont="1" applyFill="1" applyBorder="1" applyAlignment="1" applyProtection="1">
      <alignment horizontal="center"/>
    </xf>
    <xf numFmtId="166" fontId="6" fillId="4" borderId="20" xfId="0" applyNumberFormat="1" applyFont="1" applyFill="1" applyBorder="1" applyAlignment="1" applyProtection="1">
      <alignment horizontal="center"/>
    </xf>
    <xf numFmtId="166" fontId="5" fillId="4" borderId="8" xfId="0" applyNumberFormat="1" applyFont="1" applyFill="1" applyBorder="1" applyAlignment="1" applyProtection="1">
      <alignment horizontal="center"/>
    </xf>
    <xf numFmtId="166" fontId="5" fillId="4" borderId="20" xfId="0" applyNumberFormat="1" applyFont="1" applyFill="1" applyBorder="1" applyAlignment="1" applyProtection="1">
      <alignment horizontal="center"/>
    </xf>
    <xf numFmtId="166" fontId="5" fillId="4" borderId="5" xfId="0" applyNumberFormat="1" applyFont="1" applyFill="1" applyBorder="1" applyAlignment="1" applyProtection="1">
      <alignment horizontal="center"/>
    </xf>
    <xf numFmtId="166" fontId="5" fillId="4" borderId="6" xfId="0" applyNumberFormat="1" applyFont="1" applyFill="1" applyBorder="1" applyAlignment="1" applyProtection="1">
      <alignment horizontal="center"/>
    </xf>
    <xf numFmtId="166" fontId="5" fillId="5" borderId="2" xfId="0" applyNumberFormat="1" applyFont="1" applyFill="1" applyBorder="1" applyAlignment="1" applyProtection="1">
      <alignment horizontal="center"/>
      <protection locked="0"/>
    </xf>
    <xf numFmtId="1" fontId="5" fillId="5" borderId="11" xfId="0" applyNumberFormat="1" applyFont="1" applyFill="1" applyBorder="1" applyAlignment="1" applyProtection="1">
      <alignment horizontal="center"/>
      <protection locked="0"/>
    </xf>
    <xf numFmtId="1" fontId="5" fillId="5" borderId="5" xfId="0" applyNumberFormat="1" applyFont="1" applyFill="1" applyBorder="1" applyAlignment="1" applyProtection="1">
      <alignment horizontal="center"/>
      <protection locked="0"/>
    </xf>
    <xf numFmtId="166" fontId="5" fillId="5" borderId="22" xfId="0" applyNumberFormat="1" applyFont="1" applyFill="1" applyBorder="1" applyAlignment="1" applyProtection="1">
      <alignment horizontal="center"/>
      <protection locked="0"/>
    </xf>
    <xf numFmtId="166" fontId="5" fillId="5" borderId="23" xfId="0" applyNumberFormat="1" applyFont="1" applyFill="1" applyBorder="1" applyAlignment="1" applyProtection="1">
      <alignment horizontal="center"/>
      <protection locked="0"/>
    </xf>
    <xf numFmtId="166" fontId="5" fillId="4" borderId="10" xfId="0" applyNumberFormat="1" applyFont="1" applyFill="1" applyBorder="1" applyAlignment="1" applyProtection="1">
      <alignment horizontal="center"/>
      <protection locked="0"/>
    </xf>
    <xf numFmtId="1" fontId="5" fillId="4" borderId="8" xfId="0" applyNumberFormat="1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Protection="1">
      <protection locked="0"/>
    </xf>
    <xf numFmtId="0" fontId="5" fillId="5" borderId="0" xfId="0" applyFont="1" applyFill="1"/>
    <xf numFmtId="0" fontId="6" fillId="3" borderId="10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5" borderId="8" xfId="0" applyFont="1" applyFill="1" applyBorder="1" applyProtection="1">
      <protection locked="0"/>
    </xf>
    <xf numFmtId="0" fontId="6" fillId="5" borderId="21" xfId="0" applyFont="1" applyFill="1" applyBorder="1"/>
    <xf numFmtId="0" fontId="5" fillId="0" borderId="0" xfId="0" applyFont="1" applyFill="1"/>
    <xf numFmtId="165" fontId="5" fillId="4" borderId="9" xfId="0" applyNumberFormat="1" applyFont="1" applyFill="1" applyBorder="1" applyProtection="1">
      <protection locked="0"/>
    </xf>
    <xf numFmtId="165" fontId="5" fillId="4" borderId="12" xfId="0" applyNumberFormat="1" applyFont="1" applyFill="1" applyBorder="1" applyProtection="1">
      <protection locked="0"/>
    </xf>
    <xf numFmtId="0" fontId="8" fillId="0" borderId="17" xfId="0" applyFont="1" applyFill="1" applyBorder="1" applyAlignment="1">
      <alignment horizontal="center"/>
    </xf>
    <xf numFmtId="2" fontId="9" fillId="0" borderId="0" xfId="0" applyNumberFormat="1" applyFont="1"/>
    <xf numFmtId="0" fontId="9" fillId="0" borderId="0" xfId="0" applyFont="1"/>
    <xf numFmtId="0" fontId="5" fillId="5" borderId="11" xfId="0" applyFont="1" applyFill="1" applyBorder="1" applyAlignment="1" applyProtection="1">
      <alignment horizontal="right"/>
      <protection locked="0"/>
    </xf>
    <xf numFmtId="0" fontId="5" fillId="5" borderId="8" xfId="0" applyFont="1" applyFill="1" applyBorder="1" applyAlignment="1" applyProtection="1">
      <alignment horizontal="right"/>
      <protection locked="0"/>
    </xf>
    <xf numFmtId="169" fontId="5" fillId="5" borderId="2" xfId="0" applyNumberFormat="1" applyFont="1" applyFill="1" applyBorder="1" applyAlignment="1" applyProtection="1">
      <alignment horizontal="center"/>
      <protection locked="0"/>
    </xf>
    <xf numFmtId="0" fontId="5" fillId="6" borderId="11" xfId="0" applyFont="1" applyFill="1" applyBorder="1" applyProtection="1">
      <protection locked="0"/>
    </xf>
    <xf numFmtId="169" fontId="5" fillId="5" borderId="7" xfId="0" applyNumberFormat="1" applyFont="1" applyFill="1" applyBorder="1" applyAlignment="1" applyProtection="1">
      <alignment horizontal="center"/>
      <protection locked="0"/>
    </xf>
    <xf numFmtId="169" fontId="5" fillId="5" borderId="10" xfId="0" applyNumberFormat="1" applyFont="1" applyFill="1" applyBorder="1" applyAlignment="1" applyProtection="1">
      <alignment horizontal="center"/>
      <protection locked="0"/>
    </xf>
    <xf numFmtId="0" fontId="6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8" xfId="0" quotePrefix="1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8" xfId="0" quotePrefix="1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3" xfId="0" quotePrefix="1" applyFont="1" applyFill="1" applyBorder="1" applyAlignment="1">
      <alignment horizontal="center"/>
    </xf>
    <xf numFmtId="168" fontId="5" fillId="4" borderId="18" xfId="0" applyNumberFormat="1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168" fontId="5" fillId="5" borderId="18" xfId="1" applyNumberFormat="1" applyFont="1" applyFill="1" applyBorder="1" applyAlignment="1">
      <alignment horizontal="center"/>
    </xf>
    <xf numFmtId="168" fontId="5" fillId="5" borderId="19" xfId="1" applyNumberFormat="1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WORKING\CP383\APPRAISL\eng_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CP'S\CP597\Appraisal%20Information\NF194%20Apr_2003Jan04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haul Summary"/>
      <sheetName val="Endhaul Appendix 1A"/>
      <sheetName val="Endhaul Appendix 1B"/>
      <sheetName val="&gt;50% rock"/>
      <sheetName val="Stabilizing Material"/>
      <sheetName val="Overlanding"/>
      <sheetName val="Reconstruction Summary"/>
      <sheetName val="Reconst. Road #1"/>
      <sheetName val="Reconst. Road #2"/>
      <sheetName val="Reconst. Road #3"/>
      <sheetName val="Reconst. Road #4"/>
      <sheetName val="Reconst. Road #5"/>
      <sheetName val="Reconst. Road #6"/>
      <sheetName val="Reconst. Road #7"/>
      <sheetName val="Lock Block Bridge Installation"/>
      <sheetName val="Log Crib Bridge Installation"/>
      <sheetName val="Fill Pullback"/>
      <sheetName val="Bridge Removal"/>
      <sheetName val="&gt;250m3 Slough Removal"/>
      <sheetName val="Sheet6"/>
      <sheetName val="Sheet7"/>
    </sheetNames>
    <sheetDataSet>
      <sheetData sheetId="0"/>
      <sheetData sheetId="1">
        <row r="65">
          <cell r="R65">
            <v>-9</v>
          </cell>
          <cell r="S65">
            <v>-7</v>
          </cell>
          <cell r="U65">
            <v>-5</v>
          </cell>
          <cell r="V65">
            <v>-3</v>
          </cell>
          <cell r="W65">
            <v>-1</v>
          </cell>
          <cell r="X65">
            <v>1</v>
          </cell>
          <cell r="Y65">
            <v>3</v>
          </cell>
          <cell r="Z65">
            <v>5</v>
          </cell>
          <cell r="AA65">
            <v>7</v>
          </cell>
          <cell r="AB65">
            <v>9</v>
          </cell>
        </row>
        <row r="66">
          <cell r="Q66">
            <v>0</v>
          </cell>
          <cell r="R66">
            <v>0.74699999999999989</v>
          </cell>
          <cell r="S66">
            <v>0.7569999999999999</v>
          </cell>
          <cell r="U66">
            <v>0.78</v>
          </cell>
          <cell r="V66">
            <v>0.75700000000000001</v>
          </cell>
          <cell r="W66">
            <v>0.745</v>
          </cell>
          <cell r="X66">
            <v>0.76200000000000001</v>
          </cell>
          <cell r="Y66">
            <v>0.75700000000000001</v>
          </cell>
          <cell r="Z66">
            <v>0.74</v>
          </cell>
          <cell r="AA66">
            <v>0.7599999999999999</v>
          </cell>
          <cell r="AB66">
            <v>0.77700000000000025</v>
          </cell>
        </row>
        <row r="69">
          <cell r="W69" t="str">
            <v>8% Rolling Resistance</v>
          </cell>
        </row>
        <row r="71">
          <cell r="R71">
            <v>-9</v>
          </cell>
          <cell r="S71">
            <v>-7</v>
          </cell>
          <cell r="U71">
            <v>-5</v>
          </cell>
          <cell r="V71">
            <v>-3</v>
          </cell>
          <cell r="W71">
            <v>-1</v>
          </cell>
          <cell r="X71">
            <v>1</v>
          </cell>
          <cell r="Y71">
            <v>3</v>
          </cell>
          <cell r="Z71">
            <v>5</v>
          </cell>
          <cell r="AA71">
            <v>7</v>
          </cell>
          <cell r="AB71">
            <v>9</v>
          </cell>
        </row>
        <row r="73">
          <cell r="Q73">
            <v>0</v>
          </cell>
          <cell r="R73">
            <v>0.755</v>
          </cell>
          <cell r="S73">
            <v>0.747</v>
          </cell>
          <cell r="U73">
            <v>0.78</v>
          </cell>
          <cell r="V73">
            <v>0.78499999999999992</v>
          </cell>
          <cell r="W73">
            <v>0.81500000000000006</v>
          </cell>
          <cell r="X73">
            <v>0.78499999999999992</v>
          </cell>
          <cell r="Y73">
            <v>0.79</v>
          </cell>
          <cell r="Z73">
            <v>0.80699999999999994</v>
          </cell>
          <cell r="AA73">
            <v>0.79200000000000004</v>
          </cell>
          <cell r="AB73">
            <v>0.7370000000000001</v>
          </cell>
        </row>
        <row r="76">
          <cell r="W76" t="str">
            <v>16% Rolling Resistance</v>
          </cell>
        </row>
        <row r="78">
          <cell r="R78">
            <v>-9</v>
          </cell>
          <cell r="S78">
            <v>-7</v>
          </cell>
          <cell r="U78">
            <v>-5</v>
          </cell>
          <cell r="V78">
            <v>-3</v>
          </cell>
          <cell r="W78">
            <v>-1</v>
          </cell>
          <cell r="X78">
            <v>1</v>
          </cell>
          <cell r="Y78">
            <v>3</v>
          </cell>
          <cell r="Z78">
            <v>5</v>
          </cell>
          <cell r="AA78">
            <v>7</v>
          </cell>
          <cell r="AB78">
            <v>9</v>
          </cell>
        </row>
        <row r="79">
          <cell r="Q79">
            <v>0</v>
          </cell>
          <cell r="R79">
            <v>0.77700000000000002</v>
          </cell>
          <cell r="S79">
            <v>0.76</v>
          </cell>
          <cell r="U79">
            <v>0.78500000000000014</v>
          </cell>
          <cell r="V79">
            <v>0.77499999999999991</v>
          </cell>
          <cell r="W79">
            <v>0.73499999999999988</v>
          </cell>
          <cell r="X79">
            <v>0.73499999999999988</v>
          </cell>
          <cell r="Y79">
            <v>0.81699999999999995</v>
          </cell>
          <cell r="Z79">
            <v>0.83499999999999996</v>
          </cell>
          <cell r="AA79">
            <v>0.82000000000000006</v>
          </cell>
          <cell r="AB79">
            <v>0.79200000000000004</v>
          </cell>
        </row>
      </sheetData>
      <sheetData sheetId="2"/>
      <sheetData sheetId="3">
        <row r="43">
          <cell r="L43">
            <v>1000</v>
          </cell>
          <cell r="M43">
            <v>1200</v>
          </cell>
          <cell r="N43">
            <v>1400</v>
          </cell>
          <cell r="O43">
            <v>1600</v>
          </cell>
          <cell r="P43">
            <v>1800</v>
          </cell>
        </row>
        <row r="44">
          <cell r="K44">
            <v>9</v>
          </cell>
          <cell r="L44">
            <v>997</v>
          </cell>
          <cell r="M44">
            <v>1562</v>
          </cell>
          <cell r="N44">
            <v>2127</v>
          </cell>
          <cell r="O44">
            <v>2691</v>
          </cell>
          <cell r="P44">
            <v>3256</v>
          </cell>
        </row>
        <row r="45">
          <cell r="K45">
            <v>10</v>
          </cell>
          <cell r="L45">
            <v>1311</v>
          </cell>
          <cell r="M45">
            <v>1938</v>
          </cell>
          <cell r="N45">
            <v>2566</v>
          </cell>
          <cell r="O45">
            <v>3193</v>
          </cell>
          <cell r="P45">
            <v>3821</v>
          </cell>
        </row>
        <row r="46">
          <cell r="K46">
            <v>11</v>
          </cell>
          <cell r="L46">
            <v>1625</v>
          </cell>
          <cell r="M46">
            <v>2315</v>
          </cell>
          <cell r="N46">
            <v>3005</v>
          </cell>
          <cell r="O46">
            <v>3659</v>
          </cell>
          <cell r="P46">
            <v>4386</v>
          </cell>
        </row>
        <row r="47">
          <cell r="K47">
            <v>12</v>
          </cell>
          <cell r="L47">
            <v>1938</v>
          </cell>
          <cell r="M47">
            <v>2691</v>
          </cell>
          <cell r="N47">
            <v>3444</v>
          </cell>
          <cell r="O47">
            <v>4197</v>
          </cell>
          <cell r="P47">
            <v>4950</v>
          </cell>
        </row>
        <row r="48">
          <cell r="K48">
            <v>13</v>
          </cell>
          <cell r="L48">
            <v>2252</v>
          </cell>
          <cell r="M48">
            <v>3068</v>
          </cell>
          <cell r="N48">
            <v>3884</v>
          </cell>
          <cell r="O48">
            <v>4699</v>
          </cell>
          <cell r="P48">
            <v>5515</v>
          </cell>
        </row>
        <row r="49">
          <cell r="K49">
            <v>14</v>
          </cell>
          <cell r="L49">
            <v>2566</v>
          </cell>
          <cell r="M49">
            <v>3444</v>
          </cell>
          <cell r="N49">
            <v>4323</v>
          </cell>
          <cell r="O49">
            <v>5201</v>
          </cell>
          <cell r="P49">
            <v>6080</v>
          </cell>
        </row>
        <row r="50">
          <cell r="K50">
            <v>15</v>
          </cell>
          <cell r="L50">
            <v>2880</v>
          </cell>
          <cell r="M50">
            <v>3821</v>
          </cell>
          <cell r="N50">
            <v>4762</v>
          </cell>
          <cell r="O50">
            <v>5703</v>
          </cell>
          <cell r="P50">
            <v>6645</v>
          </cell>
        </row>
        <row r="51">
          <cell r="K51">
            <v>16</v>
          </cell>
          <cell r="L51">
            <v>3193</v>
          </cell>
          <cell r="M51">
            <v>4197</v>
          </cell>
          <cell r="N51">
            <v>5201</v>
          </cell>
          <cell r="O51">
            <v>6205</v>
          </cell>
          <cell r="P51">
            <v>7209</v>
          </cell>
        </row>
        <row r="52">
          <cell r="K52">
            <v>17</v>
          </cell>
          <cell r="L52">
            <v>3507</v>
          </cell>
          <cell r="M52">
            <v>4574</v>
          </cell>
          <cell r="N52">
            <v>5641</v>
          </cell>
          <cell r="O52">
            <v>6707</v>
          </cell>
          <cell r="P52">
            <v>7774</v>
          </cell>
        </row>
        <row r="53">
          <cell r="K53">
            <v>18</v>
          </cell>
          <cell r="L53">
            <v>3821</v>
          </cell>
          <cell r="M53">
            <v>4950</v>
          </cell>
          <cell r="N53">
            <v>6080</v>
          </cell>
          <cell r="O53">
            <v>7209</v>
          </cell>
          <cell r="P53">
            <v>8339</v>
          </cell>
        </row>
        <row r="54">
          <cell r="K54">
            <v>19</v>
          </cell>
          <cell r="L54">
            <v>4135</v>
          </cell>
          <cell r="M54">
            <v>5327</v>
          </cell>
          <cell r="N54">
            <v>6519</v>
          </cell>
          <cell r="O54">
            <v>7712</v>
          </cell>
          <cell r="P54">
            <v>8904</v>
          </cell>
        </row>
        <row r="55">
          <cell r="K55">
            <v>20</v>
          </cell>
          <cell r="L55">
            <v>4448</v>
          </cell>
          <cell r="M55">
            <v>5703</v>
          </cell>
          <cell r="N55">
            <v>6958</v>
          </cell>
          <cell r="O55">
            <v>8214</v>
          </cell>
          <cell r="P55">
            <v>9469</v>
          </cell>
        </row>
        <row r="56">
          <cell r="K56">
            <v>21</v>
          </cell>
          <cell r="L56">
            <v>4762</v>
          </cell>
          <cell r="M56">
            <v>6080</v>
          </cell>
          <cell r="N56">
            <v>7398</v>
          </cell>
          <cell r="O56">
            <v>8716</v>
          </cell>
          <cell r="P56">
            <v>10033</v>
          </cell>
        </row>
        <row r="57">
          <cell r="K57">
            <v>22</v>
          </cell>
          <cell r="L57">
            <v>5076</v>
          </cell>
          <cell r="M57">
            <v>6456</v>
          </cell>
          <cell r="N57">
            <v>7837</v>
          </cell>
          <cell r="O57">
            <v>9218</v>
          </cell>
          <cell r="P57">
            <v>10598</v>
          </cell>
        </row>
        <row r="58">
          <cell r="K58">
            <v>23</v>
          </cell>
          <cell r="L58">
            <v>5390</v>
          </cell>
          <cell r="M58">
            <v>6833</v>
          </cell>
          <cell r="N58">
            <v>8276</v>
          </cell>
          <cell r="O58">
            <v>9720</v>
          </cell>
          <cell r="P58">
            <v>11163</v>
          </cell>
        </row>
        <row r="59">
          <cell r="K59">
            <v>24</v>
          </cell>
          <cell r="L59">
            <v>5703</v>
          </cell>
          <cell r="M59">
            <v>7209</v>
          </cell>
          <cell r="N59">
            <v>8716</v>
          </cell>
          <cell r="O59">
            <v>10222</v>
          </cell>
          <cell r="P59">
            <v>11728</v>
          </cell>
        </row>
        <row r="60">
          <cell r="K60">
            <v>25</v>
          </cell>
          <cell r="L60">
            <v>6017</v>
          </cell>
          <cell r="M60">
            <v>7586</v>
          </cell>
          <cell r="N60">
            <v>9155</v>
          </cell>
          <cell r="O60">
            <v>10724</v>
          </cell>
          <cell r="P60">
            <v>12292</v>
          </cell>
        </row>
        <row r="61">
          <cell r="K61">
            <v>26</v>
          </cell>
          <cell r="L61">
            <v>6331</v>
          </cell>
          <cell r="M61">
            <v>7963</v>
          </cell>
          <cell r="N61">
            <v>9594</v>
          </cell>
          <cell r="O61">
            <v>11226</v>
          </cell>
          <cell r="P61">
            <v>12857</v>
          </cell>
        </row>
        <row r="62">
          <cell r="K62">
            <v>27</v>
          </cell>
          <cell r="L62">
            <v>6645</v>
          </cell>
          <cell r="M62">
            <v>8339</v>
          </cell>
          <cell r="N62">
            <v>10038</v>
          </cell>
          <cell r="O62">
            <v>11728</v>
          </cell>
          <cell r="P62">
            <v>13422</v>
          </cell>
        </row>
        <row r="63">
          <cell r="K63">
            <v>28</v>
          </cell>
          <cell r="L63">
            <v>6958</v>
          </cell>
          <cell r="M63">
            <v>8716</v>
          </cell>
          <cell r="N63">
            <v>10473</v>
          </cell>
          <cell r="O63">
            <v>12230</v>
          </cell>
          <cell r="P63">
            <v>13987</v>
          </cell>
        </row>
        <row r="64">
          <cell r="K64">
            <v>29</v>
          </cell>
          <cell r="L64">
            <v>7272</v>
          </cell>
          <cell r="M64">
            <v>9092</v>
          </cell>
          <cell r="N64">
            <v>10912</v>
          </cell>
          <cell r="O64">
            <v>12732</v>
          </cell>
          <cell r="P64">
            <v>14551</v>
          </cell>
        </row>
        <row r="65">
          <cell r="K65">
            <v>30</v>
          </cell>
          <cell r="L65">
            <v>7568</v>
          </cell>
          <cell r="M65">
            <v>9469</v>
          </cell>
          <cell r="N65">
            <v>11351</v>
          </cell>
          <cell r="O65">
            <v>13234</v>
          </cell>
          <cell r="P65">
            <v>15116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ature Page"/>
      <sheetName val="P. 1"/>
      <sheetName val="P. 2"/>
      <sheetName val="P. 3"/>
      <sheetName val="P. 4"/>
      <sheetName val="P. 5"/>
      <sheetName val="P. 5 (2)"/>
      <sheetName val="P. 6"/>
      <sheetName val="P. 8"/>
      <sheetName val="P.9"/>
      <sheetName val="&gt;50% ROCK, &gt;50% SLOPE"/>
      <sheetName val="Push Over Calc., Blk 40"/>
      <sheetName val=" Push Over Calc. Blk 41"/>
      <sheetName val="SWING2002Sum"/>
    </sheetNames>
    <sheetDataSet>
      <sheetData sheetId="0"/>
      <sheetData sheetId="1">
        <row r="4">
          <cell r="E4" t="str">
            <v>23/597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workbookViewId="0">
      <selection activeCell="B1" sqref="B1"/>
    </sheetView>
  </sheetViews>
  <sheetFormatPr defaultRowHeight="13.2" x14ac:dyDescent="0.25"/>
  <cols>
    <col min="1" max="1" width="33.44140625" style="1" customWidth="1"/>
    <col min="2" max="2" width="9.109375" style="1"/>
    <col min="3" max="3" width="9.33203125" style="1" bestFit="1" customWidth="1"/>
    <col min="4" max="4" width="6.88671875" style="1" bestFit="1" customWidth="1"/>
    <col min="5" max="5" width="5.88671875" style="1" bestFit="1" customWidth="1"/>
    <col min="6" max="6" width="5.6640625" style="1" bestFit="1" customWidth="1"/>
    <col min="7" max="7" width="5.88671875" style="1" bestFit="1" customWidth="1"/>
    <col min="8" max="8" width="5.6640625" style="1" bestFit="1" customWidth="1"/>
    <col min="9" max="9" width="6.88671875" style="1" bestFit="1" customWidth="1"/>
    <col min="10" max="10" width="5.88671875" style="1" bestFit="1" customWidth="1"/>
    <col min="11" max="12" width="5.6640625" style="1" bestFit="1" customWidth="1"/>
    <col min="13" max="13" width="5.5546875" style="1" bestFit="1" customWidth="1"/>
    <col min="14" max="23" width="5.5546875" style="1" customWidth="1"/>
    <col min="24" max="24" width="6.88671875" style="1" bestFit="1" customWidth="1"/>
    <col min="25" max="25" width="5.88671875" style="1" bestFit="1" customWidth="1"/>
    <col min="26" max="26" width="5.6640625" style="1" bestFit="1" customWidth="1"/>
    <col min="27" max="27" width="6.44140625" style="1" customWidth="1"/>
    <col min="28" max="29" width="7" style="1" bestFit="1" customWidth="1"/>
    <col min="30" max="30" width="7.33203125" style="1" bestFit="1" customWidth="1"/>
    <col min="31" max="31" width="6.44140625" style="1" bestFit="1" customWidth="1"/>
    <col min="32" max="32" width="5.6640625" style="1" bestFit="1" customWidth="1"/>
  </cols>
  <sheetData>
    <row r="1" spans="1:32" ht="16.2" thickBot="1" x14ac:dyDescent="0.35">
      <c r="A1" s="38" t="s">
        <v>3</v>
      </c>
      <c r="B1" s="65"/>
      <c r="D1" s="80" t="s">
        <v>24</v>
      </c>
      <c r="E1" s="80"/>
      <c r="F1" s="97"/>
      <c r="G1" s="98"/>
      <c r="I1" s="80" t="s">
        <v>25</v>
      </c>
      <c r="J1" s="80"/>
      <c r="K1" s="97"/>
      <c r="L1" s="98"/>
      <c r="X1" s="80" t="s">
        <v>27</v>
      </c>
      <c r="Y1" s="80"/>
      <c r="Z1" s="95">
        <f>K1+F1</f>
        <v>0</v>
      </c>
      <c r="AA1" s="96"/>
      <c r="AC1" s="23"/>
      <c r="AD1" s="1" t="s">
        <v>29</v>
      </c>
    </row>
    <row r="2" spans="1:32" ht="17.25" customHeight="1" thickBot="1" x14ac:dyDescent="0.35">
      <c r="A2" s="24" t="s">
        <v>44</v>
      </c>
      <c r="B2" s="25" t="s">
        <v>0</v>
      </c>
      <c r="D2" s="1" t="s">
        <v>0</v>
      </c>
      <c r="G2" s="1" t="s">
        <v>0</v>
      </c>
      <c r="AC2" s="56"/>
      <c r="AD2" s="1" t="s">
        <v>28</v>
      </c>
    </row>
    <row r="3" spans="1:32" ht="16.2" thickBot="1" x14ac:dyDescent="0.35">
      <c r="A3" s="69" t="s">
        <v>4</v>
      </c>
      <c r="D3" s="99" t="s">
        <v>5</v>
      </c>
      <c r="E3" s="100"/>
      <c r="F3" s="100"/>
      <c r="G3" s="100"/>
      <c r="H3" s="101"/>
      <c r="I3" s="99" t="s">
        <v>6</v>
      </c>
      <c r="J3" s="100"/>
      <c r="K3" s="100"/>
      <c r="L3" s="100"/>
      <c r="M3" s="101"/>
      <c r="N3" s="99" t="s">
        <v>7</v>
      </c>
      <c r="O3" s="100"/>
      <c r="P3" s="100"/>
      <c r="Q3" s="100"/>
      <c r="R3" s="101"/>
      <c r="S3" s="99" t="s">
        <v>45</v>
      </c>
      <c r="T3" s="100"/>
      <c r="U3" s="100"/>
      <c r="V3" s="100"/>
      <c r="W3" s="101"/>
      <c r="X3" s="99" t="s">
        <v>46</v>
      </c>
      <c r="Y3" s="100"/>
      <c r="Z3" s="100"/>
      <c r="AA3" s="100"/>
      <c r="AB3" s="101"/>
    </row>
    <row r="4" spans="1:32" s="4" customFormat="1" x14ac:dyDescent="0.25">
      <c r="A4" s="59" t="s">
        <v>8</v>
      </c>
      <c r="B4" s="60" t="s">
        <v>9</v>
      </c>
      <c r="C4" s="61" t="s">
        <v>10</v>
      </c>
      <c r="D4" s="17" t="s">
        <v>11</v>
      </c>
      <c r="E4" s="89" t="s">
        <v>12</v>
      </c>
      <c r="F4" s="91"/>
      <c r="G4" s="89" t="s">
        <v>13</v>
      </c>
      <c r="H4" s="92"/>
      <c r="I4" s="17" t="s">
        <v>11</v>
      </c>
      <c r="J4" s="89" t="s">
        <v>14</v>
      </c>
      <c r="K4" s="90"/>
      <c r="L4" s="89" t="s">
        <v>15</v>
      </c>
      <c r="M4" s="92"/>
      <c r="N4" s="17" t="s">
        <v>11</v>
      </c>
      <c r="O4" s="89" t="s">
        <v>14</v>
      </c>
      <c r="P4" s="90"/>
      <c r="Q4" s="89" t="s">
        <v>15</v>
      </c>
      <c r="R4" s="92"/>
      <c r="S4" s="17" t="s">
        <v>11</v>
      </c>
      <c r="T4" s="89" t="s">
        <v>14</v>
      </c>
      <c r="U4" s="90"/>
      <c r="V4" s="89" t="s">
        <v>15</v>
      </c>
      <c r="W4" s="92"/>
      <c r="X4" s="17" t="s">
        <v>11</v>
      </c>
      <c r="Y4" s="89" t="s">
        <v>14</v>
      </c>
      <c r="Z4" s="90"/>
      <c r="AA4" s="89" t="s">
        <v>15</v>
      </c>
      <c r="AB4" s="92"/>
      <c r="AC4" s="93" t="s">
        <v>16</v>
      </c>
      <c r="AD4" s="94"/>
      <c r="AE4" s="87" t="s">
        <v>17</v>
      </c>
      <c r="AF4" s="88"/>
    </row>
    <row r="5" spans="1:32" s="4" customFormat="1" ht="13.8" thickBot="1" x14ac:dyDescent="0.3">
      <c r="A5" s="58" t="s">
        <v>30</v>
      </c>
      <c r="B5" s="62" t="s">
        <v>18</v>
      </c>
      <c r="C5" s="63"/>
      <c r="D5" s="18" t="s">
        <v>19</v>
      </c>
      <c r="E5" s="19" t="s">
        <v>20</v>
      </c>
      <c r="F5" s="19" t="s">
        <v>21</v>
      </c>
      <c r="G5" s="19" t="s">
        <v>20</v>
      </c>
      <c r="H5" s="20" t="s">
        <v>21</v>
      </c>
      <c r="I5" s="18" t="s">
        <v>19</v>
      </c>
      <c r="J5" s="19" t="s">
        <v>20</v>
      </c>
      <c r="K5" s="19" t="s">
        <v>21</v>
      </c>
      <c r="L5" s="19" t="s">
        <v>20</v>
      </c>
      <c r="M5" s="20" t="s">
        <v>21</v>
      </c>
      <c r="N5" s="18" t="s">
        <v>19</v>
      </c>
      <c r="O5" s="19" t="s">
        <v>20</v>
      </c>
      <c r="P5" s="19" t="s">
        <v>21</v>
      </c>
      <c r="Q5" s="19" t="s">
        <v>20</v>
      </c>
      <c r="R5" s="20" t="s">
        <v>21</v>
      </c>
      <c r="S5" s="18" t="s">
        <v>19</v>
      </c>
      <c r="T5" s="19" t="s">
        <v>20</v>
      </c>
      <c r="U5" s="19" t="s">
        <v>21</v>
      </c>
      <c r="V5" s="19" t="s">
        <v>20</v>
      </c>
      <c r="W5" s="20" t="s">
        <v>21</v>
      </c>
      <c r="X5" s="18" t="s">
        <v>19</v>
      </c>
      <c r="Y5" s="19" t="s">
        <v>20</v>
      </c>
      <c r="Z5" s="19" t="s">
        <v>21</v>
      </c>
      <c r="AA5" s="19" t="s">
        <v>20</v>
      </c>
      <c r="AB5" s="20" t="s">
        <v>21</v>
      </c>
      <c r="AC5" s="7" t="s">
        <v>20</v>
      </c>
      <c r="AD5" s="8" t="s">
        <v>21</v>
      </c>
      <c r="AE5" s="8" t="s">
        <v>20</v>
      </c>
      <c r="AF5" s="9" t="s">
        <v>21</v>
      </c>
    </row>
    <row r="6" spans="1:32" s="4" customFormat="1" x14ac:dyDescent="0.25">
      <c r="A6" s="73" t="s">
        <v>47</v>
      </c>
      <c r="B6" s="75"/>
      <c r="C6" s="67" t="e">
        <f t="shared" ref="C6:C18" si="0">B6/B$19</f>
        <v>#DIV/0!</v>
      </c>
      <c r="D6" s="74">
        <v>0</v>
      </c>
      <c r="E6" s="39">
        <v>0</v>
      </c>
      <c r="F6" s="39">
        <v>0</v>
      </c>
      <c r="G6" s="44" t="str">
        <f t="shared" ref="G6:G18" si="1">IF(D6=0,"",D6/E6*60)</f>
        <v/>
      </c>
      <c r="H6" s="45" t="str">
        <f t="shared" ref="H6:H18" si="2">IF(D6=0,"",D6/F6*60)</f>
        <v/>
      </c>
      <c r="I6" s="77">
        <v>0</v>
      </c>
      <c r="J6" s="49">
        <v>0</v>
      </c>
      <c r="K6" s="49">
        <v>0</v>
      </c>
      <c r="L6" s="44" t="str">
        <f t="shared" ref="L6:L18" si="3">IF(I6=0,"",I6/J6*60)</f>
        <v/>
      </c>
      <c r="M6" s="45" t="str">
        <f t="shared" ref="M6:M18" si="4">IF(I6=0,"",I6/K6*60)</f>
        <v/>
      </c>
      <c r="N6" s="77">
        <v>0</v>
      </c>
      <c r="O6" s="49">
        <v>0</v>
      </c>
      <c r="P6" s="49">
        <v>0</v>
      </c>
      <c r="Q6" s="44" t="str">
        <f t="shared" ref="Q6:Q18" si="5">IF(N6=0,"",N6/O6*60)</f>
        <v/>
      </c>
      <c r="R6" s="45" t="str">
        <f t="shared" ref="R6:R18" si="6">IF(N6=0,"",N6/P6*60)</f>
        <v/>
      </c>
      <c r="S6" s="77">
        <v>0</v>
      </c>
      <c r="T6" s="49">
        <v>0</v>
      </c>
      <c r="U6" s="49">
        <v>0</v>
      </c>
      <c r="V6" s="44" t="str">
        <f t="shared" ref="V6:V18" si="7">IF(S6=0,"",S6/T6*60)</f>
        <v/>
      </c>
      <c r="W6" s="45" t="str">
        <f t="shared" ref="W6:W18" si="8">IF(S6=0,"",S6/U6*60)</f>
        <v/>
      </c>
      <c r="X6" s="77">
        <v>0</v>
      </c>
      <c r="Y6" s="49">
        <v>0</v>
      </c>
      <c r="Z6" s="49">
        <v>0</v>
      </c>
      <c r="AA6" s="40" t="str">
        <f>IF(X6=0,"",X6/Y6*60)</f>
        <v/>
      </c>
      <c r="AB6" s="41" t="str">
        <f>IF(X6=0,"",X6/Z6*60)</f>
        <v/>
      </c>
      <c r="AC6" s="12">
        <f t="shared" ref="AC6:AC18" si="9">SUM(AA6,V6,Q6,L6,G6)</f>
        <v>0</v>
      </c>
      <c r="AD6" s="13">
        <f t="shared" ref="AD6:AD18" si="10">SUM(AB6,W6,R6,M6,H6)</f>
        <v>0</v>
      </c>
      <c r="AE6" s="26" t="e">
        <f t="shared" ref="AE6:AE18" si="11">AC6*C6</f>
        <v>#DIV/0!</v>
      </c>
      <c r="AF6" s="27" t="e">
        <f t="shared" ref="AF6:AF18" si="12">AD6*C6</f>
        <v>#DIV/0!</v>
      </c>
    </row>
    <row r="7" spans="1:32" s="4" customFormat="1" x14ac:dyDescent="0.25">
      <c r="A7" s="72" t="s">
        <v>0</v>
      </c>
      <c r="B7" s="75"/>
      <c r="C7" s="68" t="e">
        <f t="shared" si="0"/>
        <v>#DIV/0!</v>
      </c>
      <c r="D7" s="74">
        <v>0</v>
      </c>
      <c r="E7" s="39">
        <v>0</v>
      </c>
      <c r="F7" s="39">
        <v>0</v>
      </c>
      <c r="G7" s="40" t="str">
        <f t="shared" si="1"/>
        <v/>
      </c>
      <c r="H7" s="41" t="str">
        <f t="shared" si="2"/>
        <v/>
      </c>
      <c r="I7" s="77">
        <v>0</v>
      </c>
      <c r="J7" s="49">
        <v>0</v>
      </c>
      <c r="K7" s="49">
        <v>0</v>
      </c>
      <c r="L7" s="40" t="str">
        <f t="shared" si="3"/>
        <v/>
      </c>
      <c r="M7" s="41" t="str">
        <f t="shared" si="4"/>
        <v/>
      </c>
      <c r="N7" s="77">
        <v>0</v>
      </c>
      <c r="O7" s="49">
        <v>0</v>
      </c>
      <c r="P7" s="49">
        <v>0</v>
      </c>
      <c r="Q7" s="40" t="str">
        <f t="shared" si="5"/>
        <v/>
      </c>
      <c r="R7" s="41" t="str">
        <f t="shared" si="6"/>
        <v/>
      </c>
      <c r="S7" s="77">
        <v>0</v>
      </c>
      <c r="T7" s="49">
        <v>0</v>
      </c>
      <c r="U7" s="49">
        <v>0</v>
      </c>
      <c r="V7" s="40" t="str">
        <f t="shared" si="7"/>
        <v/>
      </c>
      <c r="W7" s="41" t="str">
        <f t="shared" si="8"/>
        <v/>
      </c>
      <c r="X7" s="77">
        <v>0</v>
      </c>
      <c r="Y7" s="49">
        <v>0</v>
      </c>
      <c r="Z7" s="49">
        <v>0</v>
      </c>
      <c r="AA7" s="40" t="str">
        <f>IF(X7=0,"",X7/Y7*60)</f>
        <v/>
      </c>
      <c r="AB7" s="41" t="str">
        <f>IF(X7=0,"",X7/Z7*60)</f>
        <v/>
      </c>
      <c r="AC7" s="12">
        <f t="shared" si="9"/>
        <v>0</v>
      </c>
      <c r="AD7" s="13">
        <f t="shared" si="10"/>
        <v>0</v>
      </c>
      <c r="AE7" s="28" t="e">
        <f t="shared" si="11"/>
        <v>#DIV/0!</v>
      </c>
      <c r="AF7" s="29" t="e">
        <f t="shared" si="12"/>
        <v>#DIV/0!</v>
      </c>
    </row>
    <row r="8" spans="1:32" s="4" customFormat="1" x14ac:dyDescent="0.25">
      <c r="A8" s="72" t="s">
        <v>0</v>
      </c>
      <c r="B8" s="75"/>
      <c r="C8" s="68" t="e">
        <f t="shared" si="0"/>
        <v>#DIV/0!</v>
      </c>
      <c r="D8" s="74">
        <v>0</v>
      </c>
      <c r="E8" s="39">
        <v>0</v>
      </c>
      <c r="F8" s="39">
        <v>0</v>
      </c>
      <c r="G8" s="40" t="str">
        <f t="shared" si="1"/>
        <v/>
      </c>
      <c r="H8" s="41" t="str">
        <f t="shared" si="2"/>
        <v/>
      </c>
      <c r="I8" s="77">
        <v>0</v>
      </c>
      <c r="J8" s="49">
        <v>0</v>
      </c>
      <c r="K8" s="49">
        <v>0</v>
      </c>
      <c r="L8" s="40" t="str">
        <f t="shared" si="3"/>
        <v/>
      </c>
      <c r="M8" s="41" t="str">
        <f t="shared" si="4"/>
        <v/>
      </c>
      <c r="N8" s="77">
        <v>0</v>
      </c>
      <c r="O8" s="49">
        <v>0</v>
      </c>
      <c r="P8" s="49">
        <v>0</v>
      </c>
      <c r="Q8" s="40" t="str">
        <f t="shared" si="5"/>
        <v/>
      </c>
      <c r="R8" s="41" t="str">
        <f t="shared" si="6"/>
        <v/>
      </c>
      <c r="S8" s="77">
        <v>0</v>
      </c>
      <c r="T8" s="49">
        <v>0</v>
      </c>
      <c r="U8" s="49">
        <v>0</v>
      </c>
      <c r="V8" s="40" t="str">
        <f t="shared" si="7"/>
        <v/>
      </c>
      <c r="W8" s="41" t="str">
        <f t="shared" si="8"/>
        <v/>
      </c>
      <c r="X8" s="77">
        <v>0</v>
      </c>
      <c r="Y8" s="49">
        <v>0</v>
      </c>
      <c r="Z8" s="49">
        <v>0</v>
      </c>
      <c r="AA8" s="40" t="str">
        <f>IF(X8=0,"",X8/Y8*60)</f>
        <v/>
      </c>
      <c r="AB8" s="41" t="str">
        <f>IF(X8=0,"",X8/Z8*60)</f>
        <v/>
      </c>
      <c r="AC8" s="12">
        <f t="shared" si="9"/>
        <v>0</v>
      </c>
      <c r="AD8" s="13">
        <f t="shared" si="10"/>
        <v>0</v>
      </c>
      <c r="AE8" s="28" t="e">
        <f t="shared" si="11"/>
        <v>#DIV/0!</v>
      </c>
      <c r="AF8" s="29" t="e">
        <f t="shared" si="12"/>
        <v>#DIV/0!</v>
      </c>
    </row>
    <row r="9" spans="1:32" s="4" customFormat="1" x14ac:dyDescent="0.25">
      <c r="A9" s="72" t="s">
        <v>0</v>
      </c>
      <c r="B9" s="75"/>
      <c r="C9" s="68" t="e">
        <f t="shared" si="0"/>
        <v>#DIV/0!</v>
      </c>
      <c r="D9" s="74">
        <v>0</v>
      </c>
      <c r="E9" s="39">
        <v>0</v>
      </c>
      <c r="F9" s="39">
        <v>0</v>
      </c>
      <c r="G9" s="40" t="str">
        <f t="shared" si="1"/>
        <v/>
      </c>
      <c r="H9" s="41" t="str">
        <f t="shared" si="2"/>
        <v/>
      </c>
      <c r="I9" s="77">
        <v>0</v>
      </c>
      <c r="J9" s="49">
        <v>0</v>
      </c>
      <c r="K9" s="49">
        <v>0</v>
      </c>
      <c r="L9" s="40" t="str">
        <f t="shared" si="3"/>
        <v/>
      </c>
      <c r="M9" s="41" t="str">
        <f t="shared" si="4"/>
        <v/>
      </c>
      <c r="N9" s="77">
        <v>0</v>
      </c>
      <c r="O9" s="49">
        <v>0</v>
      </c>
      <c r="P9" s="49">
        <v>0</v>
      </c>
      <c r="Q9" s="40" t="str">
        <f t="shared" si="5"/>
        <v/>
      </c>
      <c r="R9" s="41" t="str">
        <f t="shared" si="6"/>
        <v/>
      </c>
      <c r="S9" s="77">
        <v>0</v>
      </c>
      <c r="T9" s="49">
        <v>0</v>
      </c>
      <c r="U9" s="49">
        <v>0</v>
      </c>
      <c r="V9" s="40" t="str">
        <f t="shared" si="7"/>
        <v/>
      </c>
      <c r="W9" s="41" t="str">
        <f t="shared" si="8"/>
        <v/>
      </c>
      <c r="X9" s="77">
        <v>0</v>
      </c>
      <c r="Y9" s="49">
        <v>0</v>
      </c>
      <c r="Z9" s="49">
        <v>0</v>
      </c>
      <c r="AA9" s="40" t="str">
        <f>IF(X9=0,"",X9/Y9*60)</f>
        <v/>
      </c>
      <c r="AB9" s="41" t="str">
        <f>IF(X9=0,"",X9/Z9*60)</f>
        <v/>
      </c>
      <c r="AC9" s="12">
        <f t="shared" si="9"/>
        <v>0</v>
      </c>
      <c r="AD9" s="13">
        <f t="shared" si="10"/>
        <v>0</v>
      </c>
      <c r="AE9" s="28" t="e">
        <f t="shared" si="11"/>
        <v>#DIV/0!</v>
      </c>
      <c r="AF9" s="29" t="e">
        <f t="shared" si="12"/>
        <v>#DIV/0!</v>
      </c>
    </row>
    <row r="10" spans="1:32" s="4" customFormat="1" x14ac:dyDescent="0.25">
      <c r="A10" s="72"/>
      <c r="B10" s="75"/>
      <c r="C10" s="68" t="e">
        <f t="shared" si="0"/>
        <v>#DIV/0!</v>
      </c>
      <c r="D10" s="74">
        <v>0</v>
      </c>
      <c r="E10" s="39">
        <v>0</v>
      </c>
      <c r="F10" s="39">
        <v>0</v>
      </c>
      <c r="G10" s="40" t="str">
        <f t="shared" si="1"/>
        <v/>
      </c>
      <c r="H10" s="41" t="str">
        <f t="shared" si="2"/>
        <v/>
      </c>
      <c r="I10" s="77">
        <v>0</v>
      </c>
      <c r="J10" s="49">
        <v>0</v>
      </c>
      <c r="K10" s="49">
        <v>0</v>
      </c>
      <c r="L10" s="40" t="str">
        <f t="shared" si="3"/>
        <v/>
      </c>
      <c r="M10" s="41" t="str">
        <f t="shared" si="4"/>
        <v/>
      </c>
      <c r="N10" s="77">
        <v>0</v>
      </c>
      <c r="O10" s="49">
        <v>0</v>
      </c>
      <c r="P10" s="49">
        <v>0</v>
      </c>
      <c r="Q10" s="40" t="str">
        <f t="shared" si="5"/>
        <v/>
      </c>
      <c r="R10" s="41" t="str">
        <f t="shared" si="6"/>
        <v/>
      </c>
      <c r="S10" s="77">
        <v>0</v>
      </c>
      <c r="T10" s="49">
        <v>0</v>
      </c>
      <c r="U10" s="49">
        <v>0</v>
      </c>
      <c r="V10" s="40" t="str">
        <f t="shared" si="7"/>
        <v/>
      </c>
      <c r="W10" s="41" t="str">
        <f t="shared" si="8"/>
        <v/>
      </c>
      <c r="X10" s="77">
        <v>0</v>
      </c>
      <c r="Y10" s="49">
        <v>0</v>
      </c>
      <c r="Z10" s="49">
        <v>0</v>
      </c>
      <c r="AA10" s="40" t="str">
        <f>IF(X10=0,"",X10/Y10*60)</f>
        <v/>
      </c>
      <c r="AB10" s="41" t="str">
        <f>IF(X10=0,"",X10/Z10*60)</f>
        <v/>
      </c>
      <c r="AC10" s="12">
        <f t="shared" si="9"/>
        <v>0</v>
      </c>
      <c r="AD10" s="13">
        <f t="shared" si="10"/>
        <v>0</v>
      </c>
      <c r="AE10" s="28" t="e">
        <f t="shared" si="11"/>
        <v>#DIV/0!</v>
      </c>
      <c r="AF10" s="29" t="e">
        <f t="shared" si="12"/>
        <v>#DIV/0!</v>
      </c>
    </row>
    <row r="11" spans="1:32" s="4" customFormat="1" x14ac:dyDescent="0.25">
      <c r="A11" s="72"/>
      <c r="B11" s="75"/>
      <c r="C11" s="68" t="e">
        <f t="shared" si="0"/>
        <v>#DIV/0!</v>
      </c>
      <c r="D11" s="74">
        <v>0</v>
      </c>
      <c r="E11" s="39">
        <v>0</v>
      </c>
      <c r="F11" s="39">
        <v>0</v>
      </c>
      <c r="G11" s="40" t="str">
        <f t="shared" si="1"/>
        <v/>
      </c>
      <c r="H11" s="41" t="str">
        <f t="shared" si="2"/>
        <v/>
      </c>
      <c r="I11" s="77">
        <v>0</v>
      </c>
      <c r="J11" s="49">
        <v>0</v>
      </c>
      <c r="K11" s="49">
        <v>0</v>
      </c>
      <c r="L11" s="40" t="str">
        <f t="shared" si="3"/>
        <v/>
      </c>
      <c r="M11" s="41" t="str">
        <f t="shared" si="4"/>
        <v/>
      </c>
      <c r="N11" s="77">
        <v>0</v>
      </c>
      <c r="O11" s="49">
        <v>0</v>
      </c>
      <c r="P11" s="49">
        <v>0</v>
      </c>
      <c r="Q11" s="40" t="str">
        <f t="shared" si="5"/>
        <v/>
      </c>
      <c r="R11" s="41" t="str">
        <f t="shared" si="6"/>
        <v/>
      </c>
      <c r="S11" s="77">
        <v>0</v>
      </c>
      <c r="T11" s="49">
        <v>0</v>
      </c>
      <c r="U11" s="49">
        <v>0</v>
      </c>
      <c r="V11" s="40" t="str">
        <f t="shared" si="7"/>
        <v/>
      </c>
      <c r="W11" s="41" t="str">
        <f t="shared" si="8"/>
        <v/>
      </c>
      <c r="X11" s="77">
        <v>0</v>
      </c>
      <c r="Y11" s="49">
        <v>0</v>
      </c>
      <c r="Z11" s="49">
        <v>0</v>
      </c>
      <c r="AA11" s="40" t="str">
        <f t="shared" ref="AA11:AA18" si="13">IF(X11=0,"",X11/Y11*60)</f>
        <v/>
      </c>
      <c r="AB11" s="41" t="str">
        <f t="shared" ref="AB11:AB18" si="14">IF(X11=0,"",X11/Z11*60)</f>
        <v/>
      </c>
      <c r="AC11" s="12">
        <f t="shared" si="9"/>
        <v>0</v>
      </c>
      <c r="AD11" s="13">
        <f t="shared" si="10"/>
        <v>0</v>
      </c>
      <c r="AE11" s="28" t="e">
        <f t="shared" si="11"/>
        <v>#DIV/0!</v>
      </c>
      <c r="AF11" s="29" t="e">
        <f t="shared" si="12"/>
        <v>#DIV/0!</v>
      </c>
    </row>
    <row r="12" spans="1:32" s="4" customFormat="1" x14ac:dyDescent="0.25">
      <c r="A12" s="72"/>
      <c r="B12" s="75"/>
      <c r="C12" s="68" t="e">
        <f t="shared" si="0"/>
        <v>#DIV/0!</v>
      </c>
      <c r="D12" s="74">
        <v>0</v>
      </c>
      <c r="E12" s="39">
        <v>0</v>
      </c>
      <c r="F12" s="39">
        <v>0</v>
      </c>
      <c r="G12" s="40" t="str">
        <f t="shared" si="1"/>
        <v/>
      </c>
      <c r="H12" s="41" t="str">
        <f t="shared" si="2"/>
        <v/>
      </c>
      <c r="I12" s="77">
        <v>0</v>
      </c>
      <c r="J12" s="49">
        <v>0</v>
      </c>
      <c r="K12" s="49">
        <v>0</v>
      </c>
      <c r="L12" s="40" t="str">
        <f t="shared" si="3"/>
        <v/>
      </c>
      <c r="M12" s="41" t="str">
        <f t="shared" si="4"/>
        <v/>
      </c>
      <c r="N12" s="77">
        <v>0</v>
      </c>
      <c r="O12" s="49">
        <v>0</v>
      </c>
      <c r="P12" s="49">
        <v>0</v>
      </c>
      <c r="Q12" s="40" t="str">
        <f t="shared" si="5"/>
        <v/>
      </c>
      <c r="R12" s="41" t="str">
        <f t="shared" si="6"/>
        <v/>
      </c>
      <c r="S12" s="77">
        <v>0</v>
      </c>
      <c r="T12" s="49">
        <v>0</v>
      </c>
      <c r="U12" s="49">
        <v>0</v>
      </c>
      <c r="V12" s="40" t="str">
        <f t="shared" si="7"/>
        <v/>
      </c>
      <c r="W12" s="41" t="str">
        <f t="shared" si="8"/>
        <v/>
      </c>
      <c r="X12" s="77">
        <v>0</v>
      </c>
      <c r="Y12" s="49">
        <v>0</v>
      </c>
      <c r="Z12" s="49">
        <v>0</v>
      </c>
      <c r="AA12" s="40" t="str">
        <f t="shared" si="13"/>
        <v/>
      </c>
      <c r="AB12" s="41" t="str">
        <f t="shared" si="14"/>
        <v/>
      </c>
      <c r="AC12" s="12">
        <f t="shared" si="9"/>
        <v>0</v>
      </c>
      <c r="AD12" s="13">
        <f t="shared" si="10"/>
        <v>0</v>
      </c>
      <c r="AE12" s="28" t="e">
        <f t="shared" si="11"/>
        <v>#DIV/0!</v>
      </c>
      <c r="AF12" s="29" t="e">
        <f t="shared" si="12"/>
        <v>#DIV/0!</v>
      </c>
    </row>
    <row r="13" spans="1:32" s="4" customFormat="1" x14ac:dyDescent="0.25">
      <c r="A13" s="72"/>
      <c r="B13" s="75"/>
      <c r="C13" s="68" t="e">
        <f t="shared" si="0"/>
        <v>#DIV/0!</v>
      </c>
      <c r="D13" s="74">
        <v>0</v>
      </c>
      <c r="E13" s="39">
        <v>0</v>
      </c>
      <c r="F13" s="39">
        <v>0</v>
      </c>
      <c r="G13" s="40" t="str">
        <f t="shared" si="1"/>
        <v/>
      </c>
      <c r="H13" s="41" t="str">
        <f t="shared" si="2"/>
        <v/>
      </c>
      <c r="I13" s="77">
        <v>0</v>
      </c>
      <c r="J13" s="49">
        <v>0</v>
      </c>
      <c r="K13" s="49">
        <v>0</v>
      </c>
      <c r="L13" s="40" t="str">
        <f t="shared" si="3"/>
        <v/>
      </c>
      <c r="M13" s="41" t="str">
        <f t="shared" si="4"/>
        <v/>
      </c>
      <c r="N13" s="77">
        <v>0</v>
      </c>
      <c r="O13" s="49">
        <v>0</v>
      </c>
      <c r="P13" s="49">
        <v>0</v>
      </c>
      <c r="Q13" s="40" t="str">
        <f t="shared" si="5"/>
        <v/>
      </c>
      <c r="R13" s="41" t="str">
        <f t="shared" si="6"/>
        <v/>
      </c>
      <c r="S13" s="77">
        <v>0</v>
      </c>
      <c r="T13" s="49">
        <v>0</v>
      </c>
      <c r="U13" s="49">
        <v>0</v>
      </c>
      <c r="V13" s="40" t="str">
        <f t="shared" si="7"/>
        <v/>
      </c>
      <c r="W13" s="41" t="str">
        <f t="shared" si="8"/>
        <v/>
      </c>
      <c r="X13" s="77">
        <v>0</v>
      </c>
      <c r="Y13" s="49">
        <v>0</v>
      </c>
      <c r="Z13" s="49">
        <v>0</v>
      </c>
      <c r="AA13" s="40" t="str">
        <f t="shared" si="13"/>
        <v/>
      </c>
      <c r="AB13" s="41" t="str">
        <f t="shared" si="14"/>
        <v/>
      </c>
      <c r="AC13" s="12">
        <f t="shared" si="9"/>
        <v>0</v>
      </c>
      <c r="AD13" s="13">
        <f t="shared" si="10"/>
        <v>0</v>
      </c>
      <c r="AE13" s="28" t="e">
        <f t="shared" si="11"/>
        <v>#DIV/0!</v>
      </c>
      <c r="AF13" s="29" t="e">
        <f t="shared" si="12"/>
        <v>#DIV/0!</v>
      </c>
    </row>
    <row r="14" spans="1:32" s="4" customFormat="1" x14ac:dyDescent="0.25">
      <c r="A14" s="72"/>
      <c r="B14" s="75"/>
      <c r="C14" s="68" t="e">
        <f t="shared" si="0"/>
        <v>#DIV/0!</v>
      </c>
      <c r="D14" s="74">
        <v>0</v>
      </c>
      <c r="E14" s="39">
        <v>0</v>
      </c>
      <c r="F14" s="39">
        <v>0</v>
      </c>
      <c r="G14" s="40" t="str">
        <f t="shared" si="1"/>
        <v/>
      </c>
      <c r="H14" s="41" t="str">
        <f t="shared" si="2"/>
        <v/>
      </c>
      <c r="I14" s="77">
        <v>0</v>
      </c>
      <c r="J14" s="49">
        <v>0</v>
      </c>
      <c r="K14" s="49">
        <v>0</v>
      </c>
      <c r="L14" s="40" t="str">
        <f t="shared" si="3"/>
        <v/>
      </c>
      <c r="M14" s="41" t="str">
        <f t="shared" si="4"/>
        <v/>
      </c>
      <c r="N14" s="77">
        <v>0</v>
      </c>
      <c r="O14" s="49">
        <v>0</v>
      </c>
      <c r="P14" s="49">
        <v>0</v>
      </c>
      <c r="Q14" s="40" t="str">
        <f t="shared" si="5"/>
        <v/>
      </c>
      <c r="R14" s="41" t="str">
        <f t="shared" si="6"/>
        <v/>
      </c>
      <c r="S14" s="77">
        <v>0</v>
      </c>
      <c r="T14" s="49">
        <v>0</v>
      </c>
      <c r="U14" s="49">
        <v>0</v>
      </c>
      <c r="V14" s="40" t="str">
        <f t="shared" si="7"/>
        <v/>
      </c>
      <c r="W14" s="41" t="str">
        <f t="shared" si="8"/>
        <v/>
      </c>
      <c r="X14" s="77">
        <v>0</v>
      </c>
      <c r="Y14" s="49">
        <v>0</v>
      </c>
      <c r="Z14" s="49">
        <v>0</v>
      </c>
      <c r="AA14" s="40" t="str">
        <f t="shared" si="13"/>
        <v/>
      </c>
      <c r="AB14" s="41" t="str">
        <f t="shared" si="14"/>
        <v/>
      </c>
      <c r="AC14" s="12">
        <f t="shared" si="9"/>
        <v>0</v>
      </c>
      <c r="AD14" s="13">
        <f t="shared" si="10"/>
        <v>0</v>
      </c>
      <c r="AE14" s="28" t="e">
        <f t="shared" si="11"/>
        <v>#DIV/0!</v>
      </c>
      <c r="AF14" s="29" t="e">
        <f t="shared" si="12"/>
        <v>#DIV/0!</v>
      </c>
    </row>
    <row r="15" spans="1:32" s="4" customFormat="1" x14ac:dyDescent="0.25">
      <c r="A15" s="72"/>
      <c r="B15" s="75"/>
      <c r="C15" s="68" t="e">
        <f t="shared" si="0"/>
        <v>#DIV/0!</v>
      </c>
      <c r="D15" s="74">
        <v>0</v>
      </c>
      <c r="E15" s="39">
        <v>0</v>
      </c>
      <c r="F15" s="39">
        <v>0</v>
      </c>
      <c r="G15" s="40" t="str">
        <f t="shared" si="1"/>
        <v/>
      </c>
      <c r="H15" s="41" t="str">
        <f t="shared" si="2"/>
        <v/>
      </c>
      <c r="I15" s="77">
        <v>0</v>
      </c>
      <c r="J15" s="49">
        <v>0</v>
      </c>
      <c r="K15" s="49">
        <v>0</v>
      </c>
      <c r="L15" s="40" t="str">
        <f t="shared" si="3"/>
        <v/>
      </c>
      <c r="M15" s="41" t="str">
        <f t="shared" si="4"/>
        <v/>
      </c>
      <c r="N15" s="77">
        <v>0</v>
      </c>
      <c r="O15" s="49">
        <v>0</v>
      </c>
      <c r="P15" s="49">
        <v>0</v>
      </c>
      <c r="Q15" s="40" t="str">
        <f t="shared" si="5"/>
        <v/>
      </c>
      <c r="R15" s="41" t="str">
        <f t="shared" si="6"/>
        <v/>
      </c>
      <c r="S15" s="77">
        <v>0</v>
      </c>
      <c r="T15" s="49">
        <v>0</v>
      </c>
      <c r="U15" s="49">
        <v>0</v>
      </c>
      <c r="V15" s="40" t="str">
        <f t="shared" si="7"/>
        <v/>
      </c>
      <c r="W15" s="41" t="str">
        <f t="shared" si="8"/>
        <v/>
      </c>
      <c r="X15" s="77">
        <v>0</v>
      </c>
      <c r="Y15" s="49">
        <v>0</v>
      </c>
      <c r="Z15" s="49">
        <v>0</v>
      </c>
      <c r="AA15" s="40" t="str">
        <f t="shared" si="13"/>
        <v/>
      </c>
      <c r="AB15" s="41" t="str">
        <f t="shared" si="14"/>
        <v/>
      </c>
      <c r="AC15" s="12">
        <f t="shared" si="9"/>
        <v>0</v>
      </c>
      <c r="AD15" s="13">
        <f t="shared" si="10"/>
        <v>0</v>
      </c>
      <c r="AE15" s="28" t="e">
        <f t="shared" si="11"/>
        <v>#DIV/0!</v>
      </c>
      <c r="AF15" s="29" t="e">
        <f t="shared" si="12"/>
        <v>#DIV/0!</v>
      </c>
    </row>
    <row r="16" spans="1:32" s="4" customFormat="1" x14ac:dyDescent="0.25">
      <c r="A16" s="55"/>
      <c r="B16" s="75">
        <v>0</v>
      </c>
      <c r="C16" s="68" t="e">
        <f t="shared" si="0"/>
        <v>#DIV/0!</v>
      </c>
      <c r="D16" s="74">
        <v>0</v>
      </c>
      <c r="E16" s="39">
        <v>0</v>
      </c>
      <c r="F16" s="39">
        <v>0</v>
      </c>
      <c r="G16" s="40" t="str">
        <f t="shared" si="1"/>
        <v/>
      </c>
      <c r="H16" s="41" t="str">
        <f t="shared" si="2"/>
        <v/>
      </c>
      <c r="I16" s="77">
        <v>0</v>
      </c>
      <c r="J16" s="49">
        <v>0</v>
      </c>
      <c r="K16" s="49">
        <v>0</v>
      </c>
      <c r="L16" s="40" t="str">
        <f t="shared" si="3"/>
        <v/>
      </c>
      <c r="M16" s="41" t="str">
        <f t="shared" si="4"/>
        <v/>
      </c>
      <c r="N16" s="77">
        <v>0</v>
      </c>
      <c r="O16" s="49">
        <v>0</v>
      </c>
      <c r="P16" s="49">
        <v>0</v>
      </c>
      <c r="Q16" s="40" t="str">
        <f t="shared" si="5"/>
        <v/>
      </c>
      <c r="R16" s="41" t="str">
        <f t="shared" si="6"/>
        <v/>
      </c>
      <c r="S16" s="77">
        <v>0</v>
      </c>
      <c r="T16" s="49">
        <v>0</v>
      </c>
      <c r="U16" s="49">
        <v>0</v>
      </c>
      <c r="V16" s="40" t="str">
        <f t="shared" si="7"/>
        <v/>
      </c>
      <c r="W16" s="41" t="str">
        <f t="shared" si="8"/>
        <v/>
      </c>
      <c r="X16" s="77">
        <v>0</v>
      </c>
      <c r="Y16" s="49">
        <v>0</v>
      </c>
      <c r="Z16" s="49">
        <v>0</v>
      </c>
      <c r="AA16" s="40" t="str">
        <f t="shared" si="13"/>
        <v/>
      </c>
      <c r="AB16" s="41" t="str">
        <f t="shared" si="14"/>
        <v/>
      </c>
      <c r="AC16" s="12">
        <f t="shared" si="9"/>
        <v>0</v>
      </c>
      <c r="AD16" s="13">
        <f t="shared" si="10"/>
        <v>0</v>
      </c>
      <c r="AE16" s="28" t="e">
        <f t="shared" si="11"/>
        <v>#DIV/0!</v>
      </c>
      <c r="AF16" s="29" t="e">
        <f t="shared" si="12"/>
        <v>#DIV/0!</v>
      </c>
    </row>
    <row r="17" spans="1:32" s="4" customFormat="1" x14ac:dyDescent="0.25">
      <c r="A17" s="55" t="s">
        <v>0</v>
      </c>
      <c r="B17" s="75">
        <v>0</v>
      </c>
      <c r="C17" s="68" t="e">
        <f t="shared" si="0"/>
        <v>#DIV/0!</v>
      </c>
      <c r="D17" s="74">
        <v>0</v>
      </c>
      <c r="E17" s="39">
        <v>0</v>
      </c>
      <c r="F17" s="39">
        <v>0</v>
      </c>
      <c r="G17" s="40" t="str">
        <f t="shared" si="1"/>
        <v/>
      </c>
      <c r="H17" s="41" t="str">
        <f t="shared" si="2"/>
        <v/>
      </c>
      <c r="I17" s="77">
        <v>0</v>
      </c>
      <c r="J17" s="49">
        <v>0</v>
      </c>
      <c r="K17" s="49">
        <v>0</v>
      </c>
      <c r="L17" s="40" t="str">
        <f t="shared" si="3"/>
        <v/>
      </c>
      <c r="M17" s="41" t="str">
        <f t="shared" si="4"/>
        <v/>
      </c>
      <c r="N17" s="77">
        <v>0</v>
      </c>
      <c r="O17" s="49">
        <v>0</v>
      </c>
      <c r="P17" s="49">
        <v>0</v>
      </c>
      <c r="Q17" s="40" t="str">
        <f t="shared" si="5"/>
        <v/>
      </c>
      <c r="R17" s="41" t="str">
        <f t="shared" si="6"/>
        <v/>
      </c>
      <c r="S17" s="77">
        <v>0</v>
      </c>
      <c r="T17" s="49">
        <v>0</v>
      </c>
      <c r="U17" s="49">
        <v>0</v>
      </c>
      <c r="V17" s="40" t="str">
        <f t="shared" si="7"/>
        <v/>
      </c>
      <c r="W17" s="41" t="str">
        <f t="shared" si="8"/>
        <v/>
      </c>
      <c r="X17" s="77">
        <v>0</v>
      </c>
      <c r="Y17" s="49">
        <v>0</v>
      </c>
      <c r="Z17" s="49">
        <v>0</v>
      </c>
      <c r="AA17" s="40" t="str">
        <f t="shared" si="13"/>
        <v/>
      </c>
      <c r="AB17" s="41" t="str">
        <f t="shared" si="14"/>
        <v/>
      </c>
      <c r="AC17" s="12">
        <f t="shared" si="9"/>
        <v>0</v>
      </c>
      <c r="AD17" s="13">
        <f t="shared" si="10"/>
        <v>0</v>
      </c>
      <c r="AE17" s="28" t="e">
        <f t="shared" si="11"/>
        <v>#DIV/0!</v>
      </c>
      <c r="AF17" s="29" t="e">
        <f t="shared" si="12"/>
        <v>#DIV/0!</v>
      </c>
    </row>
    <row r="18" spans="1:32" s="4" customFormat="1" ht="13.8" thickBot="1" x14ac:dyDescent="0.3">
      <c r="A18" s="55"/>
      <c r="B18" s="75">
        <v>0</v>
      </c>
      <c r="C18" s="68" t="e">
        <f t="shared" si="0"/>
        <v>#DIV/0!</v>
      </c>
      <c r="D18" s="76">
        <v>0</v>
      </c>
      <c r="E18" s="39">
        <v>0</v>
      </c>
      <c r="F18" s="39">
        <v>0</v>
      </c>
      <c r="G18" s="46" t="str">
        <f t="shared" si="1"/>
        <v/>
      </c>
      <c r="H18" s="47" t="str">
        <f t="shared" si="2"/>
        <v/>
      </c>
      <c r="I18" s="77">
        <v>0</v>
      </c>
      <c r="J18" s="49">
        <v>0</v>
      </c>
      <c r="K18" s="49">
        <v>0</v>
      </c>
      <c r="L18" s="46" t="str">
        <f t="shared" si="3"/>
        <v/>
      </c>
      <c r="M18" s="47" t="str">
        <f t="shared" si="4"/>
        <v/>
      </c>
      <c r="N18" s="77">
        <v>0</v>
      </c>
      <c r="O18" s="50">
        <v>0</v>
      </c>
      <c r="P18" s="50">
        <v>0</v>
      </c>
      <c r="Q18" s="46" t="str">
        <f t="shared" si="5"/>
        <v/>
      </c>
      <c r="R18" s="47" t="str">
        <f t="shared" si="6"/>
        <v/>
      </c>
      <c r="S18" s="77">
        <v>0</v>
      </c>
      <c r="T18" s="49">
        <v>0</v>
      </c>
      <c r="U18" s="49">
        <v>0</v>
      </c>
      <c r="V18" s="46" t="str">
        <f t="shared" si="7"/>
        <v/>
      </c>
      <c r="W18" s="47" t="str">
        <f t="shared" si="8"/>
        <v/>
      </c>
      <c r="X18" s="77">
        <v>0</v>
      </c>
      <c r="Y18" s="49">
        <v>0</v>
      </c>
      <c r="Z18" s="49">
        <v>0</v>
      </c>
      <c r="AA18" s="46" t="str">
        <f t="shared" si="13"/>
        <v/>
      </c>
      <c r="AB18" s="47" t="str">
        <f t="shared" si="14"/>
        <v/>
      </c>
      <c r="AC18" s="12">
        <f t="shared" si="9"/>
        <v>0</v>
      </c>
      <c r="AD18" s="13">
        <f t="shared" si="10"/>
        <v>0</v>
      </c>
      <c r="AE18" s="30" t="e">
        <f t="shared" si="11"/>
        <v>#DIV/0!</v>
      </c>
      <c r="AF18" s="31" t="e">
        <f t="shared" si="12"/>
        <v>#DIV/0!</v>
      </c>
    </row>
    <row r="19" spans="1:32" x14ac:dyDescent="0.25">
      <c r="B19" s="1">
        <f>SUM(B6:B18)</f>
        <v>0</v>
      </c>
      <c r="AC19" s="16">
        <f>SUM(AC6:AC18)</f>
        <v>0</v>
      </c>
      <c r="AD19" s="16">
        <f>SUM(AD6:AD18)</f>
        <v>0</v>
      </c>
      <c r="AE19" s="32" t="e">
        <f>SUM(AE6:AE18)</f>
        <v>#DIV/0!</v>
      </c>
      <c r="AF19" s="32" t="e">
        <f>SUM(AF6:AF18)</f>
        <v>#DIV/0!</v>
      </c>
    </row>
    <row r="21" spans="1:32" ht="16.2" thickBot="1" x14ac:dyDescent="0.35">
      <c r="A21" s="105" t="s">
        <v>23</v>
      </c>
      <c r="B21" s="105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</row>
    <row r="22" spans="1:32" x14ac:dyDescent="0.25">
      <c r="A22" s="57" t="s">
        <v>8</v>
      </c>
      <c r="B22" s="2" t="s">
        <v>0</v>
      </c>
      <c r="C22" s="3" t="s">
        <v>0</v>
      </c>
      <c r="D22" s="17" t="s">
        <v>11</v>
      </c>
      <c r="E22" s="89" t="s">
        <v>12</v>
      </c>
      <c r="F22" s="91"/>
      <c r="G22" s="89" t="s">
        <v>13</v>
      </c>
      <c r="H22" s="92"/>
      <c r="J22" s="102" t="s">
        <v>8</v>
      </c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4"/>
      <c r="Z22" s="21" t="s">
        <v>11</v>
      </c>
      <c r="AA22" s="89" t="s">
        <v>12</v>
      </c>
      <c r="AB22" s="91"/>
      <c r="AC22" s="89" t="s">
        <v>13</v>
      </c>
      <c r="AD22" s="92"/>
    </row>
    <row r="23" spans="1:32" ht="13.8" thickBot="1" x14ac:dyDescent="0.3">
      <c r="A23" s="22" t="s">
        <v>31</v>
      </c>
      <c r="B23" s="5" t="s">
        <v>0</v>
      </c>
      <c r="C23" s="6"/>
      <c r="D23" s="18" t="s">
        <v>19</v>
      </c>
      <c r="E23" s="19" t="s">
        <v>20</v>
      </c>
      <c r="F23" s="19" t="s">
        <v>21</v>
      </c>
      <c r="G23" s="19" t="s">
        <v>20</v>
      </c>
      <c r="H23" s="20" t="s">
        <v>21</v>
      </c>
      <c r="J23" s="82" t="s">
        <v>31</v>
      </c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4"/>
      <c r="Z23" s="22" t="s">
        <v>19</v>
      </c>
      <c r="AA23" s="19" t="s">
        <v>20</v>
      </c>
      <c r="AB23" s="19" t="s">
        <v>21</v>
      </c>
      <c r="AC23" s="19" t="s">
        <v>20</v>
      </c>
      <c r="AD23" s="20" t="s">
        <v>21</v>
      </c>
    </row>
    <row r="24" spans="1:32" x14ac:dyDescent="0.25">
      <c r="A24" s="64" t="s">
        <v>32</v>
      </c>
      <c r="B24" s="10"/>
      <c r="C24" s="11"/>
      <c r="D24" s="53"/>
      <c r="E24" s="54"/>
      <c r="F24" s="54"/>
      <c r="G24" s="42" t="e">
        <f>AE19</f>
        <v>#DIV/0!</v>
      </c>
      <c r="H24" s="43" t="e">
        <f>AF19</f>
        <v>#DIV/0!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51">
        <v>0</v>
      </c>
      <c r="AA24" s="39">
        <v>0</v>
      </c>
      <c r="AB24" s="39">
        <v>0</v>
      </c>
      <c r="AC24" s="40" t="str">
        <f>IF(Z24=0,"",Z24/AA24*60)</f>
        <v/>
      </c>
      <c r="AD24" s="41" t="str">
        <f>IF(Z24=0,"",Z24/AB24*60)</f>
        <v/>
      </c>
    </row>
    <row r="25" spans="1:32" x14ac:dyDescent="0.25">
      <c r="A25" s="55"/>
      <c r="B25" s="14"/>
      <c r="C25" s="15"/>
      <c r="D25" s="48">
        <v>0</v>
      </c>
      <c r="E25" s="39">
        <v>0</v>
      </c>
      <c r="F25" s="39">
        <v>0</v>
      </c>
      <c r="G25" s="40" t="str">
        <f t="shared" ref="G25:G36" si="15">IF(D25=0,"",D25/E25*60)</f>
        <v/>
      </c>
      <c r="H25" s="41" t="str">
        <f t="shared" ref="H25:H36" si="16">IF(D25=0,"",D25/F25*60)</f>
        <v/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52">
        <v>0</v>
      </c>
      <c r="AA25" s="39">
        <v>0</v>
      </c>
      <c r="AB25" s="39">
        <v>0</v>
      </c>
      <c r="AC25" s="40" t="str">
        <f t="shared" ref="AC25:AC35" si="17">IF(Z25=0,"",Z25/AA25*60)</f>
        <v/>
      </c>
      <c r="AD25" s="41" t="str">
        <f t="shared" ref="AD25:AD35" si="18">IF(Z25=0,"",Z25/AB25*60)</f>
        <v/>
      </c>
    </row>
    <row r="26" spans="1:32" x14ac:dyDescent="0.25">
      <c r="A26" s="55" t="s">
        <v>0</v>
      </c>
      <c r="B26" s="14"/>
      <c r="C26" s="15"/>
      <c r="D26" s="48">
        <v>0</v>
      </c>
      <c r="E26" s="39">
        <v>0</v>
      </c>
      <c r="F26" s="39">
        <v>0</v>
      </c>
      <c r="G26" s="40" t="str">
        <f t="shared" si="15"/>
        <v/>
      </c>
      <c r="H26" s="41" t="str">
        <f t="shared" si="16"/>
        <v/>
      </c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52">
        <v>0</v>
      </c>
      <c r="AA26" s="39">
        <v>0</v>
      </c>
      <c r="AB26" s="39">
        <v>0</v>
      </c>
      <c r="AC26" s="40" t="str">
        <f t="shared" si="17"/>
        <v/>
      </c>
      <c r="AD26" s="41" t="str">
        <f t="shared" si="18"/>
        <v/>
      </c>
    </row>
    <row r="27" spans="1:32" x14ac:dyDescent="0.25">
      <c r="A27" s="55"/>
      <c r="B27" s="14"/>
      <c r="C27" s="15"/>
      <c r="D27" s="48">
        <v>0</v>
      </c>
      <c r="E27" s="39">
        <v>0</v>
      </c>
      <c r="F27" s="39">
        <v>0</v>
      </c>
      <c r="G27" s="40" t="str">
        <f t="shared" si="15"/>
        <v/>
      </c>
      <c r="H27" s="41" t="str">
        <f t="shared" si="16"/>
        <v/>
      </c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52">
        <v>0</v>
      </c>
      <c r="AA27" s="39">
        <v>0</v>
      </c>
      <c r="AB27" s="39">
        <v>0</v>
      </c>
      <c r="AC27" s="40" t="str">
        <f t="shared" si="17"/>
        <v/>
      </c>
      <c r="AD27" s="41" t="str">
        <f t="shared" si="18"/>
        <v/>
      </c>
    </row>
    <row r="28" spans="1:32" x14ac:dyDescent="0.25">
      <c r="A28" s="55"/>
      <c r="B28" s="14"/>
      <c r="C28" s="15"/>
      <c r="D28" s="48">
        <v>0</v>
      </c>
      <c r="E28" s="39">
        <v>0</v>
      </c>
      <c r="F28" s="39">
        <v>0</v>
      </c>
      <c r="G28" s="40" t="str">
        <f t="shared" si="15"/>
        <v/>
      </c>
      <c r="H28" s="41" t="str">
        <f t="shared" si="16"/>
        <v/>
      </c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52">
        <v>0</v>
      </c>
      <c r="AA28" s="39">
        <v>0</v>
      </c>
      <c r="AB28" s="39">
        <v>0</v>
      </c>
      <c r="AC28" s="40" t="str">
        <f t="shared" si="17"/>
        <v/>
      </c>
      <c r="AD28" s="41" t="str">
        <f t="shared" si="18"/>
        <v/>
      </c>
    </row>
    <row r="29" spans="1:32" x14ac:dyDescent="0.25">
      <c r="A29" s="55"/>
      <c r="B29" s="14"/>
      <c r="C29" s="15"/>
      <c r="D29" s="48">
        <v>0</v>
      </c>
      <c r="E29" s="39">
        <v>0</v>
      </c>
      <c r="F29" s="39">
        <v>0</v>
      </c>
      <c r="G29" s="40" t="str">
        <f t="shared" si="15"/>
        <v/>
      </c>
      <c r="H29" s="41" t="str">
        <f t="shared" si="16"/>
        <v/>
      </c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52">
        <v>0</v>
      </c>
      <c r="AA29" s="39">
        <v>0</v>
      </c>
      <c r="AB29" s="39">
        <v>0</v>
      </c>
      <c r="AC29" s="40" t="str">
        <f t="shared" si="17"/>
        <v/>
      </c>
      <c r="AD29" s="41" t="str">
        <f t="shared" si="18"/>
        <v/>
      </c>
    </row>
    <row r="30" spans="1:32" x14ac:dyDescent="0.25">
      <c r="A30" s="55"/>
      <c r="B30" s="14"/>
      <c r="C30" s="15"/>
      <c r="D30" s="48">
        <v>0</v>
      </c>
      <c r="E30" s="39">
        <v>0</v>
      </c>
      <c r="F30" s="39">
        <v>0</v>
      </c>
      <c r="G30" s="40" t="str">
        <f t="shared" si="15"/>
        <v/>
      </c>
      <c r="H30" s="41" t="str">
        <f t="shared" si="16"/>
        <v/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52">
        <v>0</v>
      </c>
      <c r="AA30" s="39">
        <v>0</v>
      </c>
      <c r="AB30" s="39">
        <v>0</v>
      </c>
      <c r="AC30" s="40" t="str">
        <f t="shared" si="17"/>
        <v/>
      </c>
      <c r="AD30" s="41" t="str">
        <f t="shared" si="18"/>
        <v/>
      </c>
    </row>
    <row r="31" spans="1:32" x14ac:dyDescent="0.25">
      <c r="A31" s="55"/>
      <c r="B31" s="14"/>
      <c r="C31" s="15"/>
      <c r="D31" s="48">
        <v>0</v>
      </c>
      <c r="E31" s="39">
        <v>0</v>
      </c>
      <c r="F31" s="39">
        <v>0</v>
      </c>
      <c r="G31" s="40" t="str">
        <f t="shared" si="15"/>
        <v/>
      </c>
      <c r="H31" s="41" t="str">
        <f t="shared" si="16"/>
        <v/>
      </c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52">
        <v>0</v>
      </c>
      <c r="AA31" s="39">
        <v>0</v>
      </c>
      <c r="AB31" s="39">
        <v>0</v>
      </c>
      <c r="AC31" s="40" t="str">
        <f t="shared" si="17"/>
        <v/>
      </c>
      <c r="AD31" s="41" t="str">
        <f t="shared" si="18"/>
        <v/>
      </c>
    </row>
    <row r="32" spans="1:32" x14ac:dyDescent="0.25">
      <c r="A32" s="55"/>
      <c r="B32" s="14"/>
      <c r="C32" s="15"/>
      <c r="D32" s="48">
        <v>0</v>
      </c>
      <c r="E32" s="39">
        <v>0</v>
      </c>
      <c r="F32" s="39">
        <v>0</v>
      </c>
      <c r="G32" s="40" t="str">
        <f t="shared" si="15"/>
        <v/>
      </c>
      <c r="H32" s="41" t="str">
        <f t="shared" si="16"/>
        <v/>
      </c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52">
        <v>0</v>
      </c>
      <c r="AA32" s="39">
        <v>0</v>
      </c>
      <c r="AB32" s="39">
        <v>0</v>
      </c>
      <c r="AC32" s="40" t="str">
        <f t="shared" si="17"/>
        <v/>
      </c>
      <c r="AD32" s="41" t="str">
        <f t="shared" si="18"/>
        <v/>
      </c>
    </row>
    <row r="33" spans="1:30" x14ac:dyDescent="0.25">
      <c r="A33" s="55"/>
      <c r="B33" s="14"/>
      <c r="C33" s="15"/>
      <c r="D33" s="48">
        <v>0</v>
      </c>
      <c r="E33" s="39">
        <v>0</v>
      </c>
      <c r="F33" s="39">
        <v>0</v>
      </c>
      <c r="G33" s="40" t="str">
        <f t="shared" si="15"/>
        <v/>
      </c>
      <c r="H33" s="41" t="str">
        <f t="shared" si="16"/>
        <v/>
      </c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52">
        <v>0</v>
      </c>
      <c r="AA33" s="39">
        <v>0</v>
      </c>
      <c r="AB33" s="39">
        <v>0</v>
      </c>
      <c r="AC33" s="40" t="str">
        <f t="shared" si="17"/>
        <v/>
      </c>
      <c r="AD33" s="41" t="str">
        <f t="shared" si="18"/>
        <v/>
      </c>
    </row>
    <row r="34" spans="1:30" x14ac:dyDescent="0.25">
      <c r="A34" s="55"/>
      <c r="B34" s="14"/>
      <c r="C34" s="15"/>
      <c r="D34" s="48">
        <v>0</v>
      </c>
      <c r="E34" s="39">
        <v>0</v>
      </c>
      <c r="F34" s="39">
        <v>0</v>
      </c>
      <c r="G34" s="40" t="str">
        <f t="shared" si="15"/>
        <v/>
      </c>
      <c r="H34" s="41" t="str">
        <f t="shared" si="16"/>
        <v/>
      </c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52">
        <v>0</v>
      </c>
      <c r="AA34" s="39">
        <v>0</v>
      </c>
      <c r="AB34" s="39">
        <v>0</v>
      </c>
      <c r="AC34" s="40" t="str">
        <f t="shared" si="17"/>
        <v/>
      </c>
      <c r="AD34" s="41" t="str">
        <f t="shared" si="18"/>
        <v/>
      </c>
    </row>
    <row r="35" spans="1:30" x14ac:dyDescent="0.25">
      <c r="A35" s="55"/>
      <c r="B35" s="14"/>
      <c r="C35" s="15"/>
      <c r="D35" s="48">
        <v>0</v>
      </c>
      <c r="E35" s="39">
        <v>0</v>
      </c>
      <c r="F35" s="39">
        <v>0</v>
      </c>
      <c r="G35" s="40" t="str">
        <f t="shared" si="15"/>
        <v/>
      </c>
      <c r="H35" s="41" t="str">
        <f t="shared" si="16"/>
        <v/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52">
        <v>0</v>
      </c>
      <c r="AA35" s="39">
        <v>0</v>
      </c>
      <c r="AB35" s="39">
        <v>0</v>
      </c>
      <c r="AC35" s="40" t="str">
        <f t="shared" si="17"/>
        <v/>
      </c>
      <c r="AD35" s="41" t="str">
        <f t="shared" si="18"/>
        <v/>
      </c>
    </row>
    <row r="36" spans="1:30" x14ac:dyDescent="0.25">
      <c r="A36" s="55" t="s">
        <v>0</v>
      </c>
      <c r="B36" s="14"/>
      <c r="C36" s="15"/>
      <c r="D36" s="48">
        <v>0</v>
      </c>
      <c r="E36" s="39">
        <v>0</v>
      </c>
      <c r="F36" s="39">
        <v>0</v>
      </c>
      <c r="G36" s="40" t="str">
        <f t="shared" si="15"/>
        <v/>
      </c>
      <c r="H36" s="41" t="str">
        <f t="shared" si="16"/>
        <v/>
      </c>
      <c r="J36" s="106" t="s">
        <v>26</v>
      </c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66"/>
      <c r="AA36" s="66"/>
      <c r="AB36" s="66"/>
      <c r="AC36" s="33" t="e">
        <f>SUM(AC24:AC35,G24:G40)</f>
        <v>#DIV/0!</v>
      </c>
      <c r="AD36" s="33" t="e">
        <f>SUM(AD24:AD35,H24:H40)</f>
        <v>#DIV/0!</v>
      </c>
    </row>
    <row r="37" spans="1:30" x14ac:dyDescent="0.25">
      <c r="A37" s="55" t="s">
        <v>0</v>
      </c>
      <c r="B37" s="14"/>
      <c r="C37" s="15"/>
      <c r="D37" s="48">
        <v>0</v>
      </c>
      <c r="E37" s="39">
        <v>0</v>
      </c>
      <c r="F37" s="39">
        <v>0</v>
      </c>
      <c r="G37" s="40" t="str">
        <f>IF(D37=0,"",D37/E37*60)</f>
        <v/>
      </c>
      <c r="H37" s="41" t="str">
        <f>IF(D37=0,"",D37/F37*60)</f>
        <v/>
      </c>
      <c r="J37" s="56"/>
      <c r="K37" s="78" t="s">
        <v>48</v>
      </c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AC37" s="34" t="e">
        <f>(F1/Z1)*93</f>
        <v>#DIV/0!</v>
      </c>
    </row>
    <row r="38" spans="1:30" x14ac:dyDescent="0.25">
      <c r="A38" s="55" t="s">
        <v>0</v>
      </c>
      <c r="B38" s="14"/>
      <c r="C38" s="15"/>
      <c r="D38" s="48">
        <v>0</v>
      </c>
      <c r="E38" s="39">
        <v>0</v>
      </c>
      <c r="F38" s="39">
        <v>0</v>
      </c>
      <c r="G38" s="40" t="str">
        <f>IF(D38=0,"",D38/E38*60)</f>
        <v/>
      </c>
      <c r="H38" s="41" t="str">
        <f>IF(D38=0,"",D38/F38*60)</f>
        <v/>
      </c>
      <c r="J38" s="56"/>
      <c r="K38" s="78" t="s">
        <v>49</v>
      </c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AC38" s="34" t="e">
        <f>(K1/Z1)*78</f>
        <v>#DIV/0!</v>
      </c>
    </row>
    <row r="39" spans="1:30" ht="13.8" thickBot="1" x14ac:dyDescent="0.3">
      <c r="A39" s="55" t="s">
        <v>0</v>
      </c>
      <c r="B39" s="14"/>
      <c r="C39" s="15"/>
      <c r="D39" s="48">
        <v>0</v>
      </c>
      <c r="E39" s="39">
        <v>0</v>
      </c>
      <c r="F39" s="39">
        <v>0</v>
      </c>
      <c r="G39" s="40" t="str">
        <f>IF(D39=0,"",D39/E39*60)</f>
        <v/>
      </c>
      <c r="H39" s="41" t="str">
        <f>IF(D39=0,"",D39/F39*60)</f>
        <v/>
      </c>
    </row>
    <row r="40" spans="1:30" ht="13.8" thickBot="1" x14ac:dyDescent="0.3">
      <c r="A40" s="55" t="s">
        <v>0</v>
      </c>
      <c r="B40" s="14"/>
      <c r="C40" s="15"/>
      <c r="D40" s="48">
        <v>0</v>
      </c>
      <c r="E40" s="39">
        <v>0</v>
      </c>
      <c r="F40" s="39">
        <v>0</v>
      </c>
      <c r="G40" s="40" t="str">
        <f>IF(D40=0,"",D40/E40*60)</f>
        <v/>
      </c>
      <c r="H40" s="41" t="str">
        <f>IF(D40=0,"",D40/F40*60)</f>
        <v/>
      </c>
      <c r="J40" s="56"/>
      <c r="K40" s="79" t="s">
        <v>22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AA40" s="1" t="s">
        <v>1</v>
      </c>
      <c r="AB40" s="35" t="e">
        <f>SUM(AC36:AC38,AD36)</f>
        <v>#DIV/0!</v>
      </c>
      <c r="AC40" s="37" t="s">
        <v>2</v>
      </c>
      <c r="AD40" s="36" t="e">
        <f>AB40/60</f>
        <v>#DIV/0!</v>
      </c>
    </row>
  </sheetData>
  <mergeCells count="47">
    <mergeCell ref="A21:B21"/>
    <mergeCell ref="AC22:AD22"/>
    <mergeCell ref="J35:Y35"/>
    <mergeCell ref="J36:Y36"/>
    <mergeCell ref="AA22:AB22"/>
    <mergeCell ref="J31:Y31"/>
    <mergeCell ref="J32:Y32"/>
    <mergeCell ref="J33:Y33"/>
    <mergeCell ref="D3:H3"/>
    <mergeCell ref="I3:M3"/>
    <mergeCell ref="X3:AB3"/>
    <mergeCell ref="E22:F22"/>
    <mergeCell ref="G22:H22"/>
    <mergeCell ref="J22:Y22"/>
    <mergeCell ref="S3:W3"/>
    <mergeCell ref="T4:U4"/>
    <mergeCell ref="V4:W4"/>
    <mergeCell ref="N3:R3"/>
    <mergeCell ref="O4:P4"/>
    <mergeCell ref="Q4:R4"/>
    <mergeCell ref="Z1:AA1"/>
    <mergeCell ref="D1:E1"/>
    <mergeCell ref="F1:G1"/>
    <mergeCell ref="I1:J1"/>
    <mergeCell ref="K1:L1"/>
    <mergeCell ref="AE4:AF4"/>
    <mergeCell ref="Y4:Z4"/>
    <mergeCell ref="E4:F4"/>
    <mergeCell ref="AA4:AB4"/>
    <mergeCell ref="G4:H4"/>
    <mergeCell ref="AC4:AD4"/>
    <mergeCell ref="J4:K4"/>
    <mergeCell ref="L4:M4"/>
    <mergeCell ref="K37:Y37"/>
    <mergeCell ref="K38:Y38"/>
    <mergeCell ref="K40:Y40"/>
    <mergeCell ref="X1:Y1"/>
    <mergeCell ref="J29:Y29"/>
    <mergeCell ref="J30:Y30"/>
    <mergeCell ref="J23:Y23"/>
    <mergeCell ref="J24:Y24"/>
    <mergeCell ref="J25:Y25"/>
    <mergeCell ref="J21:Y21"/>
    <mergeCell ref="J34:Y34"/>
    <mergeCell ref="J28:Y28"/>
    <mergeCell ref="J26:Y26"/>
    <mergeCell ref="J27:Y27"/>
  </mergeCells>
  <phoneticPr fontId="0" type="noConversion"/>
  <pageMargins left="0.25" right="0.25" top="0.75" bottom="0.5" header="0.5" footer="0.5"/>
  <pageSetup paperSize="5" orientation="landscape" r:id="rId1"/>
  <headerFooter alignWithMargins="0">
    <oddHeader>&amp;C&amp;"Arial,Bold"&amp;12CYCLE TIME CALCULATION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3" sqref="C3"/>
    </sheetView>
  </sheetViews>
  <sheetFormatPr defaultRowHeight="13.2" x14ac:dyDescent="0.25"/>
  <cols>
    <col min="1" max="1" width="36.88671875" bestFit="1" customWidth="1"/>
    <col min="2" max="2" width="33.109375" bestFit="1" customWidth="1"/>
    <col min="3" max="3" width="12" bestFit="1" customWidth="1"/>
    <col min="4" max="4" width="14.44140625" bestFit="1" customWidth="1"/>
    <col min="5" max="5" width="13.109375" bestFit="1" customWidth="1"/>
    <col min="6" max="6" width="13.6640625" bestFit="1" customWidth="1"/>
    <col min="7" max="7" width="11.6640625" bestFit="1" customWidth="1"/>
  </cols>
  <sheetData>
    <row r="1" spans="1:7" x14ac:dyDescent="0.25">
      <c r="A1" s="70"/>
      <c r="B1" s="70" t="s">
        <v>33</v>
      </c>
      <c r="C1" s="70" t="s">
        <v>11</v>
      </c>
      <c r="D1" s="70" t="s">
        <v>34</v>
      </c>
      <c r="E1" s="70" t="s">
        <v>35</v>
      </c>
      <c r="F1" s="70" t="s">
        <v>36</v>
      </c>
      <c r="G1" s="70" t="s">
        <v>37</v>
      </c>
    </row>
    <row r="3" spans="1:7" x14ac:dyDescent="0.25">
      <c r="A3" s="71" t="s">
        <v>38</v>
      </c>
      <c r="B3" s="4" t="s">
        <v>39</v>
      </c>
      <c r="C3">
        <v>22.4</v>
      </c>
      <c r="D3">
        <v>56.8</v>
      </c>
      <c r="E3">
        <v>63.4</v>
      </c>
      <c r="F3">
        <v>23.7</v>
      </c>
      <c r="G3">
        <v>21.2</v>
      </c>
    </row>
    <row r="4" spans="1:7" x14ac:dyDescent="0.25">
      <c r="A4" s="71" t="s">
        <v>40</v>
      </c>
      <c r="B4" s="4" t="s">
        <v>41</v>
      </c>
      <c r="C4">
        <v>30.9</v>
      </c>
      <c r="D4">
        <v>45</v>
      </c>
      <c r="E4">
        <v>50.3</v>
      </c>
      <c r="F4">
        <v>41.2</v>
      </c>
      <c r="G4">
        <v>36.799999999999997</v>
      </c>
    </row>
    <row r="7" spans="1:7" x14ac:dyDescent="0.25">
      <c r="B7" s="71" t="s">
        <v>42</v>
      </c>
      <c r="C7">
        <f>(C4-C3)/((F4-F3)/60)</f>
        <v>29.142857142857135</v>
      </c>
    </row>
    <row r="8" spans="1:7" x14ac:dyDescent="0.25">
      <c r="B8" s="71" t="s">
        <v>43</v>
      </c>
      <c r="C8">
        <f>(C4-C3)/((G4-G3)/60)</f>
        <v>32.692307692307701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Cycle Time</vt:lpstr>
      <vt:lpstr>Segment Speed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Yule, Jim D FLNR:EX</cp:lastModifiedBy>
  <cp:lastPrinted>2009-01-16T23:08:01Z</cp:lastPrinted>
  <dcterms:created xsi:type="dcterms:W3CDTF">1998-08-26T18:13:33Z</dcterms:created>
  <dcterms:modified xsi:type="dcterms:W3CDTF">2016-07-05T21:49:10Z</dcterms:modified>
</cp:coreProperties>
</file>